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01 - Propustek 3,951" sheetId="2" r:id="rId2"/>
    <sheet name="S02 - Propustek 4,236" sheetId="3" r:id="rId3"/>
    <sheet name="S03 - Propustek 4,523" sheetId="4" r:id="rId4"/>
    <sheet name="S04 - Propustek 4,791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'S01 - Propustek 3,951'!$C$127:$K$202</definedName>
    <definedName name="_xlnm.Print_Area" localSheetId="1">'S01 - Propustek 3,951'!$C$4:$J$76,'S01 - Propustek 3,951'!$C$82:$J$109,'S01 - Propustek 3,951'!$C$115:$J$202</definedName>
    <definedName name="_xlnm.Print_Titles" localSheetId="1">'S01 - Propustek 3,951'!$127:$127</definedName>
    <definedName name="_xlnm._FilterDatabase" localSheetId="2" hidden="1">'S02 - Propustek 4,236'!$C$126:$K$197</definedName>
    <definedName name="_xlnm.Print_Area" localSheetId="2">'S02 - Propustek 4,236'!$C$4:$J$76,'S02 - Propustek 4,236'!$C$82:$J$108,'S02 - Propustek 4,236'!$C$114:$J$197</definedName>
    <definedName name="_xlnm.Print_Titles" localSheetId="2">'S02 - Propustek 4,236'!$126:$126</definedName>
    <definedName name="_xlnm._FilterDatabase" localSheetId="3" hidden="1">'S03 - Propustek 4,523'!$C$126:$K$200</definedName>
    <definedName name="_xlnm.Print_Area" localSheetId="3">'S03 - Propustek 4,523'!$C$4:$J$76,'S03 - Propustek 4,523'!$C$82:$J$108,'S03 - Propustek 4,523'!$C$114:$J$200</definedName>
    <definedName name="_xlnm.Print_Titles" localSheetId="3">'S03 - Propustek 4,523'!$126:$126</definedName>
    <definedName name="_xlnm._FilterDatabase" localSheetId="4" hidden="1">'S04 - Propustek 4,791'!$C$126:$K$196</definedName>
    <definedName name="_xlnm.Print_Area" localSheetId="4">'S04 - Propustek 4,791'!$C$4:$J$76,'S04 - Propustek 4,791'!$C$82:$J$108,'S04 - Propustek 4,791'!$C$114:$J$196</definedName>
    <definedName name="_xlnm.Print_Titles" localSheetId="4">'S04 - Propustek 4,791'!$126:$126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96"/>
  <c r="BH196"/>
  <c r="BG196"/>
  <c r="BF196"/>
  <c r="T196"/>
  <c r="T195"/>
  <c r="R196"/>
  <c r="R195"/>
  <c r="P196"/>
  <c r="P195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T189"/>
  <c r="T188"/>
  <c r="R190"/>
  <c r="R189"/>
  <c r="R188"/>
  <c r="P190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91"/>
  <c r="J14"/>
  <c r="J12"/>
  <c r="J121"/>
  <c r="E7"/>
  <c r="E85"/>
  <c i="4" r="J37"/>
  <c r="J36"/>
  <c i="1" r="AY97"/>
  <c i="4" r="J35"/>
  <c i="1" r="AX97"/>
  <c i="4"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R196"/>
  <c r="R195"/>
  <c r="P196"/>
  <c r="P195"/>
  <c r="BI194"/>
  <c r="BH194"/>
  <c r="BG194"/>
  <c r="BF194"/>
  <c r="T194"/>
  <c r="T193"/>
  <c r="T192"/>
  <c r="R194"/>
  <c r="R193"/>
  <c r="R192"/>
  <c r="P194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92"/>
  <c r="J17"/>
  <c r="J15"/>
  <c r="E15"/>
  <c r="F123"/>
  <c r="J14"/>
  <c r="J12"/>
  <c r="J89"/>
  <c r="E7"/>
  <c r="E117"/>
  <c i="3" r="J37"/>
  <c r="J36"/>
  <c i="1" r="AY96"/>
  <c i="3" r="J35"/>
  <c i="1" r="AX96"/>
  <c i="3" r="BI197"/>
  <c r="BH197"/>
  <c r="BG197"/>
  <c r="BF197"/>
  <c r="T197"/>
  <c r="T196"/>
  <c r="R197"/>
  <c r="R196"/>
  <c r="P197"/>
  <c r="P196"/>
  <c r="BI195"/>
  <c r="BH195"/>
  <c r="BG195"/>
  <c r="BF195"/>
  <c r="T195"/>
  <c r="T194"/>
  <c r="R195"/>
  <c r="R194"/>
  <c r="P195"/>
  <c r="P194"/>
  <c r="BI193"/>
  <c r="BH193"/>
  <c r="BG193"/>
  <c r="BF193"/>
  <c r="T193"/>
  <c r="T192"/>
  <c r="R193"/>
  <c r="R192"/>
  <c r="P193"/>
  <c r="P192"/>
  <c r="BI191"/>
  <c r="BH191"/>
  <c r="BG191"/>
  <c r="BF191"/>
  <c r="T191"/>
  <c r="T190"/>
  <c r="T189"/>
  <c r="R191"/>
  <c r="R190"/>
  <c r="R189"/>
  <c r="P191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124"/>
  <c r="J17"/>
  <c r="J15"/>
  <c r="E15"/>
  <c r="F123"/>
  <c r="J14"/>
  <c r="J12"/>
  <c r="J121"/>
  <c r="E7"/>
  <c r="E85"/>
  <c i="2" r="J37"/>
  <c r="J36"/>
  <c i="1" r="AY95"/>
  <c i="2" r="J35"/>
  <c i="1" r="AX95"/>
  <c i="2"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T197"/>
  <c r="R198"/>
  <c r="R197"/>
  <c r="P198"/>
  <c r="P197"/>
  <c r="BI196"/>
  <c r="BH196"/>
  <c r="BG196"/>
  <c r="BF196"/>
  <c r="T196"/>
  <c r="T195"/>
  <c r="T194"/>
  <c r="R196"/>
  <c r="R195"/>
  <c r="R194"/>
  <c r="P196"/>
  <c r="P195"/>
  <c r="P194"/>
  <c r="BI193"/>
  <c r="BH193"/>
  <c r="BG193"/>
  <c r="BF193"/>
  <c r="T193"/>
  <c r="T192"/>
  <c r="T191"/>
  <c r="R193"/>
  <c r="R192"/>
  <c r="R191"/>
  <c r="P193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J171"/>
  <c r="BK170"/>
  <c r="J141"/>
  <c r="J149"/>
  <c r="BK135"/>
  <c i="3" r="BK160"/>
  <c r="BK191"/>
  <c r="J191"/>
  <c r="BK141"/>
  <c r="J157"/>
  <c r="J146"/>
  <c i="4" r="J154"/>
  <c r="J180"/>
  <c r="J145"/>
  <c i="2" r="J198"/>
  <c r="J143"/>
  <c r="J135"/>
  <c r="J196"/>
  <c i="3" r="BK168"/>
  <c r="J141"/>
  <c r="J180"/>
  <c r="J152"/>
  <c r="BK154"/>
  <c i="4" r="BK175"/>
  <c r="BK183"/>
  <c r="BK138"/>
  <c r="BK180"/>
  <c r="J166"/>
  <c r="BK171"/>
  <c i="5" r="J138"/>
  <c r="BK130"/>
  <c r="J179"/>
  <c r="J156"/>
  <c r="J186"/>
  <c r="BK153"/>
  <c i="3" r="BK151"/>
  <c r="BK133"/>
  <c r="J138"/>
  <c i="4" r="J150"/>
  <c r="J157"/>
  <c r="J175"/>
  <c r="BK141"/>
  <c r="BK146"/>
  <c i="5" r="BK140"/>
  <c r="J140"/>
  <c r="J171"/>
  <c r="BK156"/>
  <c r="J150"/>
  <c i="1" r="AS94"/>
  <c i="3" r="J195"/>
  <c r="J197"/>
  <c r="J139"/>
  <c i="4" r="BK191"/>
  <c r="BK166"/>
  <c r="J146"/>
  <c r="J183"/>
  <c r="BK194"/>
  <c r="J200"/>
  <c i="5" r="BK139"/>
  <c r="BK141"/>
  <c r="BK168"/>
  <c r="BK151"/>
  <c i="2" r="J174"/>
  <c r="J136"/>
  <c r="BK189"/>
  <c r="J202"/>
  <c r="BK193"/>
  <c r="BK142"/>
  <c i="3" r="J193"/>
  <c r="BK180"/>
  <c i="4" r="BK144"/>
  <c r="J198"/>
  <c r="BK135"/>
  <c i="5" r="J151"/>
  <c r="J190"/>
  <c i="3" r="J136"/>
  <c r="J167"/>
  <c i="4" r="J196"/>
  <c r="BK134"/>
  <c r="BK200"/>
  <c r="J142"/>
  <c r="BK170"/>
  <c r="BK172"/>
  <c r="J143"/>
  <c i="5" r="J162"/>
  <c r="BK192"/>
  <c r="J187"/>
  <c r="BK176"/>
  <c r="J159"/>
  <c i="2" r="J179"/>
  <c r="BK188"/>
  <c r="BK149"/>
  <c r="J161"/>
  <c r="BK190"/>
  <c r="J182"/>
  <c i="3" r="BK177"/>
  <c r="BK172"/>
  <c r="J169"/>
  <c r="BK157"/>
  <c r="BK140"/>
  <c r="BK137"/>
  <c i="4" r="J160"/>
  <c r="J135"/>
  <c r="BK189"/>
  <c r="J172"/>
  <c r="BK145"/>
  <c r="BK155"/>
  <c i="5" r="BK145"/>
  <c r="BK186"/>
  <c r="BK162"/>
  <c r="J194"/>
  <c i="2" r="J154"/>
  <c r="BK196"/>
  <c r="J142"/>
  <c r="J170"/>
  <c r="J164"/>
  <c i="3" r="J168"/>
  <c r="BK146"/>
  <c r="BK187"/>
  <c r="J133"/>
  <c r="BK188"/>
  <c r="BK186"/>
  <c r="BK130"/>
  <c i="4" r="J155"/>
  <c r="BK190"/>
  <c r="J163"/>
  <c r="BK150"/>
  <c i="5" r="BK179"/>
  <c r="J133"/>
  <c r="BK187"/>
  <c r="BK196"/>
  <c r="BK167"/>
  <c r="J192"/>
  <c r="J137"/>
  <c i="2" r="BK171"/>
  <c r="J169"/>
  <c r="J188"/>
  <c r="BK202"/>
  <c r="BK179"/>
  <c r="BK174"/>
  <c i="3" r="J151"/>
  <c r="BK193"/>
  <c r="J130"/>
  <c r="J137"/>
  <c i="4" r="BK163"/>
  <c r="J130"/>
  <c r="J190"/>
  <c r="BK196"/>
  <c r="J191"/>
  <c r="J141"/>
  <c i="5" r="BK137"/>
  <c r="BK138"/>
  <c r="J145"/>
  <c r="BK194"/>
  <c r="J130"/>
  <c r="J185"/>
  <c i="2" r="BK144"/>
  <c r="J193"/>
  <c r="J140"/>
  <c r="BK164"/>
  <c r="J158"/>
  <c r="BK136"/>
  <c r="BK143"/>
  <c i="3" r="BK139"/>
  <c r="J154"/>
  <c r="BK136"/>
  <c r="J177"/>
  <c i="4" r="J194"/>
  <c r="BK160"/>
  <c r="J189"/>
  <c r="J134"/>
  <c r="BK142"/>
  <c i="5" r="J167"/>
  <c r="BK185"/>
  <c r="BK190"/>
  <c r="BK171"/>
  <c r="J153"/>
  <c r="J168"/>
  <c i="2" r="J189"/>
  <c r="BK140"/>
  <c r="BK169"/>
  <c r="J190"/>
  <c r="BK141"/>
  <c i="3" r="BK169"/>
  <c r="BK163"/>
  <c r="J186"/>
  <c r="BK195"/>
  <c i="4" r="BK143"/>
  <c r="J171"/>
  <c r="J144"/>
  <c r="J138"/>
  <c i="5" r="BK166"/>
  <c r="BK150"/>
  <c r="J166"/>
  <c r="J196"/>
  <c r="BK133"/>
  <c r="J141"/>
  <c i="2" r="J200"/>
  <c r="BK200"/>
  <c r="BK158"/>
  <c r="J144"/>
  <c i="3" r="BK167"/>
  <c r="BK138"/>
  <c r="J188"/>
  <c r="J140"/>
  <c r="J187"/>
  <c r="BK152"/>
  <c i="4" r="J170"/>
  <c r="BK130"/>
  <c r="BK157"/>
  <c r="BK198"/>
  <c r="BK154"/>
  <c i="5" r="BK136"/>
  <c r="J176"/>
  <c r="J139"/>
  <c r="BK159"/>
  <c i="2" r="BK161"/>
  <c r="J131"/>
  <c r="BK182"/>
  <c r="BK198"/>
  <c r="BK154"/>
  <c r="BK131"/>
  <c i="3" r="J163"/>
  <c r="J160"/>
  <c r="J172"/>
  <c r="BK197"/>
  <c i="5" r="J136"/>
  <c l="1" r="P188"/>
  <c i="2" r="BK153"/>
  <c r="J153"/>
  <c r="J100"/>
  <c i="3" r="BK150"/>
  <c r="J150"/>
  <c r="J100"/>
  <c i="4" r="T188"/>
  <c i="2" r="R153"/>
  <c i="3" r="T150"/>
  <c i="4" r="BK156"/>
  <c r="J156"/>
  <c r="J101"/>
  <c i="2" r="T130"/>
  <c r="P187"/>
  <c i="3" r="P153"/>
  <c r="BK129"/>
  <c r="J129"/>
  <c r="J98"/>
  <c r="T185"/>
  <c i="4" r="T156"/>
  <c i="2" r="BK187"/>
  <c r="J187"/>
  <c r="J101"/>
  <c i="3" r="P129"/>
  <c r="P150"/>
  <c i="4" r="P156"/>
  <c i="2" r="P153"/>
  <c i="3" r="BK185"/>
  <c r="J185"/>
  <c r="J102"/>
  <c i="4" r="T129"/>
  <c r="T128"/>
  <c r="T127"/>
  <c r="BK153"/>
  <c r="J153"/>
  <c r="J100"/>
  <c i="5" r="T129"/>
  <c i="2" r="BK130"/>
  <c r="J130"/>
  <c r="J98"/>
  <c i="3" r="R153"/>
  <c i="4" r="R129"/>
  <c r="P153"/>
  <c i="5" r="BK129"/>
  <c r="P149"/>
  <c i="2" r="P130"/>
  <c r="P129"/>
  <c r="P128"/>
  <c i="1" r="AU95"/>
  <c i="2" r="R187"/>
  <c i="3" r="P185"/>
  <c i="4" r="BK129"/>
  <c r="J129"/>
  <c r="J98"/>
  <c r="T153"/>
  <c i="5" r="R129"/>
  <c r="T149"/>
  <c i="3" r="R185"/>
  <c i="4" r="P188"/>
  <c i="5" r="BK152"/>
  <c r="J152"/>
  <c r="J101"/>
  <c r="R152"/>
  <c i="3" r="T129"/>
  <c r="R150"/>
  <c i="4" r="P129"/>
  <c r="P128"/>
  <c r="P127"/>
  <c i="1" r="AU97"/>
  <c i="4" r="R188"/>
  <c i="5" r="P129"/>
  <c r="R184"/>
  <c i="2" r="R130"/>
  <c r="R129"/>
  <c r="R128"/>
  <c r="T187"/>
  <c i="3" r="BK153"/>
  <c r="J153"/>
  <c r="J101"/>
  <c i="5" r="T152"/>
  <c r="R149"/>
  <c r="T184"/>
  <c i="4" r="BK188"/>
  <c r="J188"/>
  <c r="J102"/>
  <c i="5" r="P184"/>
  <c i="2" r="T153"/>
  <c i="3" r="R129"/>
  <c r="R128"/>
  <c r="R127"/>
  <c i="4" r="R153"/>
  <c i="5" r="BK149"/>
  <c r="J149"/>
  <c r="J100"/>
  <c r="BK184"/>
  <c r="J184"/>
  <c r="J102"/>
  <c i="3" r="T153"/>
  <c i="4" r="R156"/>
  <c i="5" r="P152"/>
  <c i="3" r="BK194"/>
  <c r="J194"/>
  <c r="J106"/>
  <c i="4" r="BK149"/>
  <c r="J149"/>
  <c r="J99"/>
  <c i="2" r="BK199"/>
  <c r="J199"/>
  <c r="J107"/>
  <c i="4" r="BK199"/>
  <c r="J199"/>
  <c r="J107"/>
  <c i="2" r="BK192"/>
  <c r="J192"/>
  <c r="J103"/>
  <c i="3" r="BK192"/>
  <c r="J192"/>
  <c r="J105"/>
  <c r="BK196"/>
  <c r="J196"/>
  <c r="J107"/>
  <c i="4" r="BK193"/>
  <c r="J193"/>
  <c r="J104"/>
  <c i="2" r="BK195"/>
  <c r="J195"/>
  <c r="J105"/>
  <c i="3" r="BK190"/>
  <c r="J190"/>
  <c r="J104"/>
  <c r="BK145"/>
  <c r="J145"/>
  <c r="J99"/>
  <c i="2" r="BK148"/>
  <c r="J148"/>
  <c r="J99"/>
  <c i="4" r="BK195"/>
  <c r="J195"/>
  <c r="J105"/>
  <c r="BK197"/>
  <c r="J197"/>
  <c r="J106"/>
  <c i="5" r="BK189"/>
  <c r="J189"/>
  <c r="J104"/>
  <c i="2" r="BK201"/>
  <c r="J201"/>
  <c r="J108"/>
  <c i="5" r="BK144"/>
  <c r="J144"/>
  <c r="J99"/>
  <c r="BK191"/>
  <c r="J191"/>
  <c r="J105"/>
  <c i="2" r="BK197"/>
  <c r="J197"/>
  <c r="J106"/>
  <c i="5" r="BK193"/>
  <c r="J193"/>
  <c r="J106"/>
  <c r="BK195"/>
  <c r="J195"/>
  <c r="J107"/>
  <c r="E117"/>
  <c r="BE130"/>
  <c r="BE162"/>
  <c r="J89"/>
  <c r="F123"/>
  <c r="BE139"/>
  <c i="4" r="BK128"/>
  <c i="5" r="J91"/>
  <c r="BE133"/>
  <c r="BE171"/>
  <c r="BE176"/>
  <c r="BE187"/>
  <c r="F92"/>
  <c r="BE167"/>
  <c r="BE186"/>
  <c r="BE137"/>
  <c r="BE166"/>
  <c r="BE138"/>
  <c r="BE192"/>
  <c r="BE194"/>
  <c r="BE150"/>
  <c r="BE159"/>
  <c r="BE196"/>
  <c r="BE140"/>
  <c r="BE136"/>
  <c r="BE141"/>
  <c r="BE185"/>
  <c r="J124"/>
  <c r="BE151"/>
  <c r="BE156"/>
  <c r="BE168"/>
  <c r="BE145"/>
  <c r="BE179"/>
  <c r="BE190"/>
  <c r="BE153"/>
  <c i="4" r="F91"/>
  <c r="J123"/>
  <c r="BE130"/>
  <c r="BE142"/>
  <c r="BE146"/>
  <c r="BE172"/>
  <c r="BE183"/>
  <c r="BE200"/>
  <c r="J92"/>
  <c r="BE138"/>
  <c r="BE145"/>
  <c r="BE155"/>
  <c r="BE163"/>
  <c r="F124"/>
  <c r="BE189"/>
  <c r="BE194"/>
  <c r="BE135"/>
  <c r="BE143"/>
  <c r="E85"/>
  <c r="J121"/>
  <c r="BE170"/>
  <c r="BE196"/>
  <c i="3" r="BK128"/>
  <c i="4" r="BE166"/>
  <c r="BE180"/>
  <c r="BE160"/>
  <c r="BE190"/>
  <c r="BE134"/>
  <c r="BE144"/>
  <c r="BE171"/>
  <c r="BE175"/>
  <c r="BE141"/>
  <c r="BE191"/>
  <c r="BE198"/>
  <c r="BE150"/>
  <c r="BE154"/>
  <c r="BE157"/>
  <c i="2" r="BK129"/>
  <c i="3" r="BE140"/>
  <c r="F92"/>
  <c r="J89"/>
  <c r="BE146"/>
  <c r="BE154"/>
  <c r="BE160"/>
  <c r="BE167"/>
  <c r="BE195"/>
  <c r="J91"/>
  <c r="BE168"/>
  <c r="BE180"/>
  <c r="E117"/>
  <c r="BE187"/>
  <c r="BE197"/>
  <c r="BE133"/>
  <c r="BE138"/>
  <c r="BE141"/>
  <c r="BE157"/>
  <c r="BE163"/>
  <c r="BE137"/>
  <c r="BE186"/>
  <c r="BE188"/>
  <c r="F91"/>
  <c r="BE130"/>
  <c r="J124"/>
  <c r="BE136"/>
  <c r="BE139"/>
  <c r="BE152"/>
  <c r="BE169"/>
  <c r="BE172"/>
  <c r="BE191"/>
  <c r="BE151"/>
  <c r="BE177"/>
  <c r="BE193"/>
  <c i="2" r="J89"/>
  <c r="J125"/>
  <c r="E85"/>
  <c r="F91"/>
  <c r="F125"/>
  <c r="BE143"/>
  <c r="BE190"/>
  <c r="BE171"/>
  <c r="BE196"/>
  <c r="J91"/>
  <c r="BE141"/>
  <c r="BE164"/>
  <c r="BE140"/>
  <c r="BE142"/>
  <c r="BE188"/>
  <c r="BE135"/>
  <c r="BE179"/>
  <c r="BE144"/>
  <c r="BE154"/>
  <c r="BE174"/>
  <c r="BE189"/>
  <c r="BE193"/>
  <c r="BE161"/>
  <c r="BE182"/>
  <c r="BE200"/>
  <c r="BE158"/>
  <c r="BE169"/>
  <c r="BE131"/>
  <c r="BE136"/>
  <c r="BE149"/>
  <c r="BE170"/>
  <c r="BE198"/>
  <c r="BE202"/>
  <c i="3" r="J34"/>
  <c i="1" r="AW96"/>
  <c i="4" r="J34"/>
  <c i="1" r="AW97"/>
  <c i="4" r="F34"/>
  <c i="1" r="BA97"/>
  <c i="5" r="F36"/>
  <c i="1" r="BC98"/>
  <c i="2" r="J34"/>
  <c i="1" r="AW95"/>
  <c i="2" r="F36"/>
  <c i="1" r="BC95"/>
  <c i="5" r="F35"/>
  <c i="1" r="BB98"/>
  <c i="3" r="F34"/>
  <c i="1" r="BA96"/>
  <c i="4" r="F35"/>
  <c i="1" r="BB97"/>
  <c i="4" r="F37"/>
  <c i="1" r="BD97"/>
  <c i="3" r="F35"/>
  <c i="1" r="BB96"/>
  <c i="5" r="F37"/>
  <c i="1" r="BD98"/>
  <c i="3" r="F37"/>
  <c i="1" r="BD96"/>
  <c i="5" r="F34"/>
  <c i="1" r="BA98"/>
  <c i="3" r="F36"/>
  <c i="1" r="BC96"/>
  <c i="4" r="F36"/>
  <c i="1" r="BC97"/>
  <c i="2" r="F34"/>
  <c i="1" r="BA95"/>
  <c i="2" r="F35"/>
  <c i="1" r="BB95"/>
  <c i="5" r="J34"/>
  <c i="1" r="AW98"/>
  <c i="2" r="F37"/>
  <c i="1" r="BD95"/>
  <c i="5" l="1" r="R128"/>
  <c r="R127"/>
  <c i="3" r="T128"/>
  <c r="T127"/>
  <c i="5" r="P128"/>
  <c r="P127"/>
  <c i="1" r="AU98"/>
  <c i="4" r="R128"/>
  <c r="R127"/>
  <c i="5" r="BK128"/>
  <c i="3" r="P128"/>
  <c r="P127"/>
  <c i="1" r="AU96"/>
  <c i="2" r="T129"/>
  <c r="T128"/>
  <c i="5" r="T128"/>
  <c r="T127"/>
  <c i="2" r="BK191"/>
  <c r="J191"/>
  <c r="J102"/>
  <c r="BK194"/>
  <c r="J194"/>
  <c r="J104"/>
  <c i="4" r="BK192"/>
  <c r="J192"/>
  <c r="J103"/>
  <c i="3" r="BK189"/>
  <c r="J189"/>
  <c r="J103"/>
  <c i="5" r="J129"/>
  <c r="J98"/>
  <c r="BK188"/>
  <c r="J188"/>
  <c r="J103"/>
  <c i="4" r="J128"/>
  <c r="J97"/>
  <c i="3" r="J128"/>
  <c r="J97"/>
  <c i="2" r="J129"/>
  <c r="J97"/>
  <c i="4" r="F33"/>
  <c i="1" r="AZ97"/>
  <c i="5" r="J33"/>
  <c i="1" r="AV98"/>
  <c r="AT98"/>
  <c i="3" r="F33"/>
  <c i="1" r="AZ96"/>
  <c r="BB94"/>
  <c r="AX94"/>
  <c i="2" r="F33"/>
  <c i="1" r="AZ95"/>
  <c i="3" r="J33"/>
  <c i="1" r="AV96"/>
  <c r="AT96"/>
  <c r="BC94"/>
  <c r="W32"/>
  <c i="4" r="J33"/>
  <c i="1" r="AV97"/>
  <c r="AT97"/>
  <c i="2" r="J33"/>
  <c i="1" r="AV95"/>
  <c r="AT95"/>
  <c i="5" r="F33"/>
  <c i="1" r="AZ98"/>
  <c r="BA94"/>
  <c r="AW94"/>
  <c r="AK30"/>
  <c r="BD94"/>
  <c r="W33"/>
  <c i="5" l="1" r="BK127"/>
  <c r="J127"/>
  <c r="J96"/>
  <c i="3" r="BK127"/>
  <c r="J127"/>
  <c i="4" r="BK127"/>
  <c r="J127"/>
  <c r="J96"/>
  <c i="5" r="J128"/>
  <c r="J97"/>
  <c i="2" r="BK128"/>
  <c r="J128"/>
  <c i="1" r="AU94"/>
  <c i="3" r="J30"/>
  <c i="1" r="AG96"/>
  <c i="2" r="J30"/>
  <c i="1" r="AG95"/>
  <c r="W31"/>
  <c r="AY94"/>
  <c r="AZ94"/>
  <c r="W29"/>
  <c r="W30"/>
  <c i="2" l="1" r="J39"/>
  <c i="3" r="J39"/>
  <c i="2" r="J96"/>
  <c i="3" r="J96"/>
  <c i="1" r="AN96"/>
  <c r="AN95"/>
  <c i="5" r="J30"/>
  <c i="1" r="AG98"/>
  <c i="4" r="J30"/>
  <c i="1" r="AG97"/>
  <c r="AG94"/>
  <c r="AK26"/>
  <c r="AV94"/>
  <c r="AK29"/>
  <c r="AK35"/>
  <c i="4" l="1" r="J39"/>
  <c i="5" r="J39"/>
  <c i="1" r="AN97"/>
  <c r="AN98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<sst xmlns="http://schemas.openxmlformats.org/spreadsheetml/2006/main">
  <si>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</si>
  <si>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</si>
  <si>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</si>
  <si>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</si>
  <si>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</si>
  <si>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{17cdc222-9707-43f7-89f7-805ec1a623b9}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</si>
  <si>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</si>
  <si>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</si>
  <si>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</si>
  <si>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</si>
  <si>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</si>
  <si>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</si>
  <si>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</si>
  <si>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</si>
  <si>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65423066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</si>
  <si>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</si>
  <si>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</si>
  <si>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Pňovany-Bezdružice</t>
  </si>
  <si>
    <t>KSO:</t>
  </si>
  <si>
    <t>CC-CZ:</t>
  </si>
  <si>
    <t>Místo:</t>
  </si>
  <si>
    <t xml:space="preserve"> </t>
  </si>
  <si>
    <t>Datum:</t>
  </si>
  <si>
    <t>25. 7. 2023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</si>
  <si>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</si>
  <si>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</si>
  <si>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</si>
  <si>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</si>
  <si>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</si>
  <si>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</si>
  <si>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</si>
  <si>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</si>
  <si>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</si>
  <si>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</si>
  <si>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</si>
  <si>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</si>
  <si>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</si>
  <si>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</si>
  <si>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</si>
  <si>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</si>
  <si>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</si>
  <si>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</si>
  <si>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</si>
  <si>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</si>
  <si>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</si>
  <si>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</si>
  <si>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</si>
  <si>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</si>
  <si>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</si>
  <si>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</si>
  <si>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</si>
  <si>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</si>
  <si>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</si>
  <si>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</si>
  <si>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</si>
  <si>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</si>
  <si>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</si>
  <si>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</si>
  <si>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</si>
  <si>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</si>
  <si>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</si>
  <si>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</si>
  <si>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</si>
  <si>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</si>
  <si>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</si>
  <si>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</si>
  <si>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</si>
  <si>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</si>
  <si>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</si>
  <si>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</si>
  <si>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</si>
  <si>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</si>
  <si>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</si>
  <si>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</si>
  <si>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</si>
  <si>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</si>
  <si>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</si>
  <si>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</si>
  <si>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</si>
  <si>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Propustek 3,951</t>
  </si>
  <si>
    <t>STA</t>
  </si>
  <si>
    <t>1</t>
  </si>
  <si>
    <t>{7925282e-ade6-4a6d-bd8c-400af94d81ff}</t>
  </si>
  <si>
    <t>2</t>
  </si>
  <si>
    <t>S02</t>
  </si>
  <si>
    <t>Propustek 4,236</t>
  </si>
  <si>
    <t>{a33a2a9c-42e2-4e89-8a39-f14adb264f76}</t>
  </si>
  <si>
    <t>S03</t>
  </si>
  <si>
    <t>Propustek 4,523</t>
  </si>
  <si>
    <t>{cbc73cdc-28da-453d-9ba5-351a2b8e7b3d}</t>
  </si>
  <si>
    <t>S04</t>
  </si>
  <si>
    <t>Propustek 4,791</t>
  </si>
  <si>
    <t>{b3308828-6f58-464d-aa8e-2e0edd2ef375}</t>
  </si>
  <si>
    <t>KRYCÍ LIST SOUPISU PRACÍ</t>
  </si>
  <si>
    <t>Objekt:</t>
  </si>
  <si>
    <t>S01 - Propustek 3,951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</si>
  <si>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</si>
  <si>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</si>
  <si>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</si>
  <si>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</si>
  <si>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</si>
  <si>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</si>
  <si>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</si>
  <si>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</si>
  <si>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</si>
  <si>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</si>
  <si>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</si>
  <si>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</si>
  <si>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</si>
  <si>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</si>
  <si>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</si>
  <si>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</si>
  <si>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</si>
  <si>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</si>
  <si>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</si>
  <si>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</si>
  <si>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</si>
  <si>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</si>
  <si>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</si>
  <si>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</si>
  <si>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</si>
  <si>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</si>
  <si>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</si>
  <si>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</si>
  <si>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</si>
  <si>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</si>
  <si>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</si>
  <si>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</si>
  <si>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</si>
  <si>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</si>
  <si>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</si>
  <si>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</si>
  <si>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z plochy do 1000 m2</t>
  </si>
  <si>
    <t>m2</t>
  </si>
  <si>
    <t>4</t>
  </si>
  <si>
    <t>-261220256</t>
  </si>
  <si>
    <t>VV</t>
  </si>
  <si>
    <t>8,0*5,0"vlevo</t>
  </si>
  <si>
    <t>8,0*8,0"vpravo</t>
  </si>
  <si>
    <t>Součet</t>
  </si>
  <si>
    <t>112155315</t>
  </si>
  <si>
    <t>Štěpkování keřového porostu hustého s naložením</t>
  </si>
  <si>
    <t>1340822040</t>
  </si>
  <si>
    <t>3</t>
  </si>
  <si>
    <t>122211101</t>
  </si>
  <si>
    <t>Odkopávky a prokopávky v hornině třídy těžitelnosti I, skupiny 3 ručně</t>
  </si>
  <si>
    <t>m3</t>
  </si>
  <si>
    <t>-1481389391</t>
  </si>
  <si>
    <t>4,0"vlevo</t>
  </si>
  <si>
    <t>3,0"vpravo</t>
  </si>
  <si>
    <t>162211311</t>
  </si>
  <si>
    <t>Vodorovné přemístění výkopku z horniny třídy těžitelnosti I skupiny 1 až 3 stavebním kolečkem do 10 m</t>
  </si>
  <si>
    <t>1046241259</t>
  </si>
  <si>
    <t>5</t>
  </si>
  <si>
    <t>167111101</t>
  </si>
  <si>
    <t>Nakládání výkopku z hornin třídy těžitelnosti I skupiny 1 až 3 ručně</t>
  </si>
  <si>
    <t>-1233508195</t>
  </si>
  <si>
    <t>6</t>
  </si>
  <si>
    <t>167111121</t>
  </si>
  <si>
    <t>Skládání nebo překládání výkopku z horniny třídy těžitelnosti I skupiny 1 až 3 ručně</t>
  </si>
  <si>
    <t>344428415</t>
  </si>
  <si>
    <t>7</t>
  </si>
  <si>
    <t>171112221</t>
  </si>
  <si>
    <t>Uložení sypaniny z hornin nesoudržných sypkých do násypů přes 3 m3 pro spodní stavbu železnic ručně</t>
  </si>
  <si>
    <t>775545319</t>
  </si>
  <si>
    <t>8</t>
  </si>
  <si>
    <t>181111133</t>
  </si>
  <si>
    <t>Plošná úprava terénu do 500 m2 zemina skupiny 1 až 4 nerovnosti přes 150 do 200 mm ve svahu přes 1:2 do 1:1</t>
  </si>
  <si>
    <t>1034339477</t>
  </si>
  <si>
    <t>4,0*5,0"vlevo</t>
  </si>
  <si>
    <t>4,0*8,0"vpravo</t>
  </si>
  <si>
    <t>Svislé a kompletní konstrukce</t>
  </si>
  <si>
    <t>9</t>
  </si>
  <si>
    <t>327211224</t>
  </si>
  <si>
    <t>Zdivo opěrných zdí z pravidelných kamenů na maltu obj kamene přes 0,02 m3 š spáry přes 20 do 50 mm</t>
  </si>
  <si>
    <t>1311626472</t>
  </si>
  <si>
    <t>2,0*0,5*0,70"nadezdění čela vpravo</t>
  </si>
  <si>
    <t>3,1*0,5*0,60"nadezdění čel vlevo</t>
  </si>
  <si>
    <t>Ostatní konstrukce a práce, bourání</t>
  </si>
  <si>
    <t>10</t>
  </si>
  <si>
    <t>938111111</t>
  </si>
  <si>
    <t>Čištění zdiva opěr, pilířů, křídel od mechu a jiné vegetace</t>
  </si>
  <si>
    <t>393426738</t>
  </si>
  <si>
    <t>2*((3,1*1,2)/2-(0,5*0,7))"stávající čelo vlevo a vpravo</t>
  </si>
  <si>
    <t>2*(1,5*1,0)"křídla vpravo</t>
  </si>
  <si>
    <t>11</t>
  </si>
  <si>
    <t>952904121</t>
  </si>
  <si>
    <t>Čištění mostních objektů - ruční odstranění nánosů z otvorů v do 1,5 m</t>
  </si>
  <si>
    <t>-297051242</t>
  </si>
  <si>
    <t>1,0"vlevo</t>
  </si>
  <si>
    <t>12</t>
  </si>
  <si>
    <t>952904152</t>
  </si>
  <si>
    <t>Čištění mostních objektů - pročištění vtoků a výtoků ručně</t>
  </si>
  <si>
    <t>-526604124</t>
  </si>
  <si>
    <t>2,0"vlevo</t>
  </si>
  <si>
    <t>13</t>
  </si>
  <si>
    <t>985142212</t>
  </si>
  <si>
    <t>Vysekání spojovací hmoty ze spár zdiva hl přes 40 mm dl přes 6 do 12 m/m2</t>
  </si>
  <si>
    <t>-1537644122</t>
  </si>
  <si>
    <t>2*(14,5*0,7)*0,50"50% uvnitř propustku</t>
  </si>
  <si>
    <t>3,02"100% stávající čela</t>
  </si>
  <si>
    <t>3,0"100% stávající křídla</t>
  </si>
  <si>
    <t>14</t>
  </si>
  <si>
    <t>985211112</t>
  </si>
  <si>
    <t>Vyklínování uvolněných kamenů ve zdivu se spárami dl přes 6 do 12 m/m2</t>
  </si>
  <si>
    <t>784053503</t>
  </si>
  <si>
    <t>985223210</t>
  </si>
  <si>
    <t>Přezdívání kamenného zdiva do aktivované malty objemu do 1 m3</t>
  </si>
  <si>
    <t>490358919</t>
  </si>
  <si>
    <t>16</t>
  </si>
  <si>
    <t>M</t>
  </si>
  <si>
    <t>58380750</t>
  </si>
  <si>
    <t>kámen lomový regulační</t>
  </si>
  <si>
    <t>t</t>
  </si>
  <si>
    <t>-666036996</t>
  </si>
  <si>
    <t>0,5*10/6,2"pro lokální opravu zdiva</t>
  </si>
  <si>
    <t>17</t>
  </si>
  <si>
    <t>985232112</t>
  </si>
  <si>
    <t>Hloubkové spárování zdiva aktivovanou maltou spára hl do 80 mm dl přes 6 do 12 m/m2</t>
  </si>
  <si>
    <t>-1784045192</t>
  </si>
  <si>
    <t>6,02"100% stávající čela a křídla</t>
  </si>
  <si>
    <t>2,0*0,70+3,1*0,60"nově nadezděná čela</t>
  </si>
  <si>
    <t>18</t>
  </si>
  <si>
    <t>985331117</t>
  </si>
  <si>
    <t>Dodatečné vlepování betonářské výztuže D 20 mm do cementové aktivované malty včetně vyvrtání otvoru</t>
  </si>
  <si>
    <t>m</t>
  </si>
  <si>
    <t>-736606883</t>
  </si>
  <si>
    <t>2*3*0,5"oboustranně 3 ks dl.0,5 m</t>
  </si>
  <si>
    <t>19</t>
  </si>
  <si>
    <t>13021017</t>
  </si>
  <si>
    <t>tyč ocelová kruhová žebírková DIN 488 jakost B500B (10 505) výztuž do betonu D 20mm</t>
  </si>
  <si>
    <t>705455465</t>
  </si>
  <si>
    <t>P</t>
  </si>
  <si>
    <t>Poznámka k položce:_x000d_
Hmotnost: 2,47 kg/m</t>
  </si>
  <si>
    <t>3*2,47/1000"2,47 kg/m</t>
  </si>
  <si>
    <t>0,007*1,08 'Přepočtené koeficientem množství</t>
  </si>
  <si>
    <t>998</t>
  </si>
  <si>
    <t>Přesun hmot</t>
  </si>
  <si>
    <t>20</t>
  </si>
  <si>
    <t>998212111</t>
  </si>
  <si>
    <t>Přesun hmot pro mosty zděné, monolitické betonové nebo ocelové v do 20 m</t>
  </si>
  <si>
    <t>1037029639</t>
  </si>
  <si>
    <t>998212195</t>
  </si>
  <si>
    <t>Příplatek k přesunu hmot pro mosty zděné nebo monolitické za zvětšený přesun do 5000 m</t>
  </si>
  <si>
    <t>1143184568</t>
  </si>
  <si>
    <t>22</t>
  </si>
  <si>
    <t>998212199</t>
  </si>
  <si>
    <t>Příplatek k přesunu hmot pro mosty zděné nebo monolitické za zvětšený přesun ZKD 5000 m</t>
  </si>
  <si>
    <t>-1870917507</t>
  </si>
  <si>
    <t>Práce a dodávky M</t>
  </si>
  <si>
    <t>46-M</t>
  </si>
  <si>
    <t>Zemní práce při extr.mont.pracích</t>
  </si>
  <si>
    <t>23</t>
  </si>
  <si>
    <t>460030121</t>
  </si>
  <si>
    <t>Odstranění pařezů stromů průměru kmene do 30 cm při elektromontážích</t>
  </si>
  <si>
    <t>kus</t>
  </si>
  <si>
    <t>64</t>
  </si>
  <si>
    <t>-253814242</t>
  </si>
  <si>
    <t>VRN</t>
  </si>
  <si>
    <t>Vedlejší rozpočtové náklady</t>
  </si>
  <si>
    <t>VRN3</t>
  </si>
  <si>
    <t>Zařízení staveniště</t>
  </si>
  <si>
    <t>24</t>
  </si>
  <si>
    <t>030001000</t>
  </si>
  <si>
    <t>kpl</t>
  </si>
  <si>
    <t>1024</t>
  </si>
  <si>
    <t>-2077338034</t>
  </si>
  <si>
    <t>VRN6</t>
  </si>
  <si>
    <t>Územní vlivy</t>
  </si>
  <si>
    <t>25</t>
  </si>
  <si>
    <t>062002000</t>
  </si>
  <si>
    <t>Ztížené dopravní podmínky</t>
  </si>
  <si>
    <t>621463366</t>
  </si>
  <si>
    <t>VRN7</t>
  </si>
  <si>
    <t>Provozní vlivy</t>
  </si>
  <si>
    <t>26</t>
  </si>
  <si>
    <t>079002000</t>
  </si>
  <si>
    <t>Ostatní provozní vlivy</t>
  </si>
  <si>
    <t>1566548146</t>
  </si>
  <si>
    <t>VRN8</t>
  </si>
  <si>
    <t>Přesun stavebních kapacit</t>
  </si>
  <si>
    <t>27</t>
  </si>
  <si>
    <t>081002000</t>
  </si>
  <si>
    <t>Doprava zaměstnanců</t>
  </si>
  <si>
    <t>1332659156</t>
  </si>
  <si>
    <t>S02 - Propustek 4,236</t>
  </si>
  <si>
    <t xml:space="preserve">    5 - Komunikace pozemní</t>
  </si>
  <si>
    <t>1786307552</t>
  </si>
  <si>
    <t>151103101</t>
  </si>
  <si>
    <t>Zřízení příložného pažení a rozepření stěn kolejového lože do 20 m2 hl do 2 m</t>
  </si>
  <si>
    <t>-1023561818</t>
  </si>
  <si>
    <t>2*3,5*0,8</t>
  </si>
  <si>
    <t>151103111</t>
  </si>
  <si>
    <t>Odstranění příložného pažení a rozepření stěn kolejového lože do 20 m2 hl do 2 m</t>
  </si>
  <si>
    <t>-552658640</t>
  </si>
  <si>
    <t>1609956032</t>
  </si>
  <si>
    <t>1199409569</t>
  </si>
  <si>
    <t>-1381222348</t>
  </si>
  <si>
    <t>1684281834</t>
  </si>
  <si>
    <t>-1936844235</t>
  </si>
  <si>
    <t>3,0*2,0"vlevo</t>
  </si>
  <si>
    <t>4,0*2,0"vpravo</t>
  </si>
  <si>
    <t>-1836756849</t>
  </si>
  <si>
    <t>3,4*0,5*0,4"nadezdění čela vpravo</t>
  </si>
  <si>
    <t>3,4*0,5*0,4"nadezdění čela vlevo</t>
  </si>
  <si>
    <t>Komunikace pozemní</t>
  </si>
  <si>
    <t>514591111</t>
  </si>
  <si>
    <t>Doplnění kameniva v kolejích a výhybkách</t>
  </si>
  <si>
    <t>-156264573</t>
  </si>
  <si>
    <t>58344005</t>
  </si>
  <si>
    <t>kamenivo drcené hrubé frakce 32/63 třída BI OTP ČD</t>
  </si>
  <si>
    <t>-1555090062</t>
  </si>
  <si>
    <t>1752281108</t>
  </si>
  <si>
    <t>2*((3,4*1,3)/2-0,50)"stávající čelo vlevo a vpravo</t>
  </si>
  <si>
    <t>2022447936</t>
  </si>
  <si>
    <t>1,0"uvnitř</t>
  </si>
  <si>
    <t>-1901355525</t>
  </si>
  <si>
    <t>1,0+1,0"vtok a výtok</t>
  </si>
  <si>
    <t>1242470076</t>
  </si>
  <si>
    <t>2*(4,4*0,70)*0,50"50% uvnitř propustku</t>
  </si>
  <si>
    <t>3,42"100% stávající čela</t>
  </si>
  <si>
    <t>-1641866931</t>
  </si>
  <si>
    <t>1995859162</t>
  </si>
  <si>
    <t>-516715056</t>
  </si>
  <si>
    <t>-2074938766</t>
  </si>
  <si>
    <t>2*(3,4*0,4)"nová nadezděná čela</t>
  </si>
  <si>
    <t>1098908168</t>
  </si>
  <si>
    <t>-1430433017</t>
  </si>
  <si>
    <t>9031613</t>
  </si>
  <si>
    <t>1479809538</t>
  </si>
  <si>
    <t>-565296504</t>
  </si>
  <si>
    <t>1067384144</t>
  </si>
  <si>
    <t>-2101658973</t>
  </si>
  <si>
    <t>-96644011</t>
  </si>
  <si>
    <t>28</t>
  </si>
  <si>
    <t>-1259917114</t>
  </si>
  <si>
    <t>S03 - Propustek 4,523</t>
  </si>
  <si>
    <t>-570155664</t>
  </si>
  <si>
    <t>5,0*8,0"vlevo</t>
  </si>
  <si>
    <t>10,0*8,0"vpravo</t>
  </si>
  <si>
    <t>-2049396761</t>
  </si>
  <si>
    <t>1535982283</t>
  </si>
  <si>
    <t>6,0*1,0*1,0"okolo říms</t>
  </si>
  <si>
    <t>-1350600282</t>
  </si>
  <si>
    <t>901239779</t>
  </si>
  <si>
    <t>850570234</t>
  </si>
  <si>
    <t>1992443086</t>
  </si>
  <si>
    <t>-792132841</t>
  </si>
  <si>
    <t>1575175914</t>
  </si>
  <si>
    <t>-339867802</t>
  </si>
  <si>
    <t>90</t>
  </si>
  <si>
    <t>-1828813776</t>
  </si>
  <si>
    <t>2*(3,2*0,5*0,8)"nadezdění čela vlevo a vpravo</t>
  </si>
  <si>
    <t>1625270176</t>
  </si>
  <si>
    <t>1250685255</t>
  </si>
  <si>
    <t>978364797</t>
  </si>
  <si>
    <t>2*((3,2*1,2)/2-0,5)"stávající čelo vlevo a vpravo</t>
  </si>
  <si>
    <t>-1471173487</t>
  </si>
  <si>
    <t>214978366</t>
  </si>
  <si>
    <t>1908144144</t>
  </si>
  <si>
    <t>2*(7,85*0,7)*0,50"50% uvnitř propustku</t>
  </si>
  <si>
    <t>2,84"100% stávající čelo vlevo a vpravo</t>
  </si>
  <si>
    <t>717543801</t>
  </si>
  <si>
    <t>720454458</t>
  </si>
  <si>
    <t>328869362</t>
  </si>
  <si>
    <t>-64677658</t>
  </si>
  <si>
    <t>2,84"100 % stávající čela vpravo a vlevo</t>
  </si>
  <si>
    <t>2*(3,2*0,8)"nové nadezděné čelo vpravo a vlevo</t>
  </si>
  <si>
    <t>-1070173610</t>
  </si>
  <si>
    <t>-1853455925</t>
  </si>
  <si>
    <t>-2077601890</t>
  </si>
  <si>
    <t>-1837590681</t>
  </si>
  <si>
    <t>1490130448</t>
  </si>
  <si>
    <t>-48146954</t>
  </si>
  <si>
    <t>-685457475</t>
  </si>
  <si>
    <t>29</t>
  </si>
  <si>
    <t>-1345805788</t>
  </si>
  <si>
    <t>30</t>
  </si>
  <si>
    <t>199052711</t>
  </si>
  <si>
    <t>S04 - Propustek 4,791</t>
  </si>
  <si>
    <t>-458516994</t>
  </si>
  <si>
    <t>6,0*1,0*1,0"vlevo</t>
  </si>
  <si>
    <t>1418499516</t>
  </si>
  <si>
    <t>-1881905038</t>
  </si>
  <si>
    <t>1339762819</t>
  </si>
  <si>
    <t>-140698839</t>
  </si>
  <si>
    <t>-972722181</t>
  </si>
  <si>
    <t>298239003</t>
  </si>
  <si>
    <t>-1678899889</t>
  </si>
  <si>
    <t>2*6,0"obě strany</t>
  </si>
  <si>
    <t>1027388057</t>
  </si>
  <si>
    <t>3,35*0,5*0,7"nadezdění čela vlevo</t>
  </si>
  <si>
    <t>3,35*0,5*0,6"nadezdění čela vpravo</t>
  </si>
  <si>
    <t>-869602749</t>
  </si>
  <si>
    <t>-244701125</t>
  </si>
  <si>
    <t>-127527763</t>
  </si>
  <si>
    <t>2*((3,35*1,2)/2-0,5)"čelo vlevo a vpravo</t>
  </si>
  <si>
    <t>1672777059</t>
  </si>
  <si>
    <t>214008018</t>
  </si>
  <si>
    <t>1929369441</t>
  </si>
  <si>
    <t>2*(5,65*0,70)*0,50"50% uvnitř propustku</t>
  </si>
  <si>
    <t>3,02"100 % stávající čela vlevo a vpravo</t>
  </si>
  <si>
    <t>1571490952</t>
  </si>
  <si>
    <t>-496370909</t>
  </si>
  <si>
    <t>1447863495</t>
  </si>
  <si>
    <t>-1034624964</t>
  </si>
  <si>
    <t>3,02"100% stávající čela vlevo a vpravo</t>
  </si>
  <si>
    <t>3,35*0,7+3,35*0,6"nová nadezděná čela</t>
  </si>
  <si>
    <t>726720606</t>
  </si>
  <si>
    <t>-118813679</t>
  </si>
  <si>
    <t>1604204337</t>
  </si>
  <si>
    <t>-1111415902</t>
  </si>
  <si>
    <t>1348621097</t>
  </si>
  <si>
    <t>2145451030</t>
  </si>
  <si>
    <t>-705922096</t>
  </si>
  <si>
    <t>1911283629</t>
  </si>
  <si>
    <t>-865564811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</si>
</sst>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65423066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propustků Pňovany-Bezdružice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25. 7. 2023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'S01 - Propustek 3,951'!J30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'S01 - Propustek 3,951'!P128</f>
        <v>0</v>
      </c>
      <c r="AV95" s="127">
        <f>'S01 - Propustek 3,951'!J33</f>
        <v>0</v>
      </c>
      <c r="AW95" s="127">
        <f>'S01 - Propustek 3,951'!J34</f>
        <v>0</v>
      </c>
      <c r="AX95" s="127">
        <f>'S01 - Propustek 3,951'!J35</f>
        <v>0</v>
      </c>
      <c r="AY95" s="127">
        <f>'S01 - Propustek 3,951'!J36</f>
        <v>0</v>
      </c>
      <c r="AZ95" s="127">
        <f>'S01 - Propustek 3,951'!F33</f>
        <v>0</v>
      </c>
      <c r="BA95" s="127">
        <f>'S01 - Propustek 3,951'!F34</f>
        <v>0</v>
      </c>
      <c r="BB95" s="127">
        <f>'S01 - Propustek 3,951'!F35</f>
        <v>0</v>
      </c>
      <c r="BC95" s="127">
        <f>'S01 - Propustek 3,951'!F36</f>
        <v>0</v>
      </c>
      <c r="BD95" s="129">
        <f>'S01 - Propustek 3,951'!F37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'S02 - Propustek 4,236'!J30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'S02 - Propustek 4,236'!P127</f>
        <v>0</v>
      </c>
      <c r="AV96" s="127">
        <f>'S02 - Propustek 4,236'!J33</f>
        <v>0</v>
      </c>
      <c r="AW96" s="127">
        <f>'S02 - Propustek 4,236'!J34</f>
        <v>0</v>
      </c>
      <c r="AX96" s="127">
        <f>'S02 - Propustek 4,236'!J35</f>
        <v>0</v>
      </c>
      <c r="AY96" s="127">
        <f>'S02 - Propustek 4,236'!J36</f>
        <v>0</v>
      </c>
      <c r="AZ96" s="127">
        <f>'S02 - Propustek 4,236'!F33</f>
        <v>0</v>
      </c>
      <c r="BA96" s="127">
        <f>'S02 - Propustek 4,236'!F34</f>
        <v>0</v>
      </c>
      <c r="BB96" s="127">
        <f>'S02 - Propustek 4,236'!F35</f>
        <v>0</v>
      </c>
      <c r="BC96" s="127">
        <f>'S02 - Propustek 4,236'!F36</f>
        <v>0</v>
      </c>
      <c r="BD96" s="129">
        <f>'S02 - Propustek 4,236'!F37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'S03 - Propustek 4,523'!J30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'S03 - Propustek 4,523'!P127</f>
        <v>0</v>
      </c>
      <c r="AV97" s="127">
        <f>'S03 - Propustek 4,523'!J33</f>
        <v>0</v>
      </c>
      <c r="AW97" s="127">
        <f>'S03 - Propustek 4,523'!J34</f>
        <v>0</v>
      </c>
      <c r="AX97" s="127">
        <f>'S03 - Propustek 4,523'!J35</f>
        <v>0</v>
      </c>
      <c r="AY97" s="127">
        <f>'S03 - Propustek 4,523'!J36</f>
        <v>0</v>
      </c>
      <c r="AZ97" s="127">
        <f>'S03 - Propustek 4,523'!F33</f>
        <v>0</v>
      </c>
      <c r="BA97" s="127">
        <f>'S03 - Propustek 4,523'!F34</f>
        <v>0</v>
      </c>
      <c r="BB97" s="127">
        <f>'S03 - Propustek 4,523'!F35</f>
        <v>0</v>
      </c>
      <c r="BC97" s="127">
        <f>'S03 - Propustek 4,523'!F36</f>
        <v>0</v>
      </c>
      <c r="BD97" s="129">
        <f>'S03 - Propustek 4,523'!F37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'S04 - Propustek 4,791'!J30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31">
        <v>0</v>
      </c>
      <c r="AT98" s="132">
        <f>ROUND(SUM(AV98:AW98),2)</f>
        <v>0</v>
      </c>
      <c r="AU98" s="133">
        <f>'S04 - Propustek 4,791'!P127</f>
        <v>0</v>
      </c>
      <c r="AV98" s="132">
        <f>'S04 - Propustek 4,791'!J33</f>
        <v>0</v>
      </c>
      <c r="AW98" s="132">
        <f>'S04 - Propustek 4,791'!J34</f>
        <v>0</v>
      </c>
      <c r="AX98" s="132">
        <f>'S04 - Propustek 4,791'!J35</f>
        <v>0</v>
      </c>
      <c r="AY98" s="132">
        <f>'S04 - Propustek 4,791'!J36</f>
        <v>0</v>
      </c>
      <c r="AZ98" s="132">
        <f>'S04 - Propustek 4,791'!F33</f>
        <v>0</v>
      </c>
      <c r="BA98" s="132">
        <f>'S04 - Propustek 4,791'!F34</f>
        <v>0</v>
      </c>
      <c r="BB98" s="132">
        <f>'S04 - Propustek 4,791'!F35</f>
        <v>0</v>
      </c>
      <c r="BC98" s="132">
        <f>'S04 - Propustek 4,791'!F36</f>
        <v>0</v>
      </c>
      <c r="BD98" s="134">
        <f>'S04 - Propustek 4,791'!F37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rgxv1AWRrMlDI4FMMcnHFtnL8qofSGR5K1UYxBpM54CxuuPwUNCSvv37iOjfBsirjsb3vrTZYKrsBajw2Xjeew==" hashValue="Sl/EXHUg1hOvtiTqn0dauN3/wFyxGiVdNSEUxpJM02MlTpACRGs4/UuJt2MUFtUz+FdfyhRNKMaP91SaBz2cgg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01 - Propustek 3,951'!C2" display="/"/>
    <hyperlink ref="A96" location="'S02 - Propustek 4,236'!C2" display="/"/>
    <hyperlink ref="A97" location="'S03 - Propustek 4,523'!C2" display="/"/>
    <hyperlink ref="A98" location="'S04 - Propustek 4,79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propustků Pňovany-Bezdružice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ROUND((SUM(BE128:BE202)),  2)</f>
        <v>0</v>
      </c>
      <c r="G33" s="37"/>
      <c r="H33" s="37"/>
      <c r="I33" s="154">
        <v>0.20999999999999999</v>
      </c>
      <c r="J33" s="153">
        <f>ROUND(((SUM(BE128:BE202))*I33),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ROUND((SUM(BF128:BF202)),  2)</f>
        <v>0</v>
      </c>
      <c r="G34" s="37"/>
      <c r="H34" s="37"/>
      <c r="I34" s="154">
        <v>0.14999999999999999</v>
      </c>
      <c r="J34" s="153">
        <f>ROUND(((SUM(BF128:BF202))*I34),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ROUND((SUM(BG128:BG202)),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ROUND((SUM(BH128:BH202)),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ROUND((SUM(BI128:BI202)),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propustků Pňovany-Bezdružice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S01 - Propustek 3,951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25. 7. 2023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J148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J187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106</v>
      </c>
      <c r="E102" s="181"/>
      <c r="F102" s="181"/>
      <c r="G102" s="181"/>
      <c r="H102" s="181"/>
      <c r="I102" s="181"/>
      <c r="J102" s="182">
        <f>J191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J192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108</v>
      </c>
      <c r="E104" s="181"/>
      <c r="F104" s="181"/>
      <c r="G104" s="181"/>
      <c r="H104" s="181"/>
      <c r="I104" s="181"/>
      <c r="J104" s="182">
        <f>J194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109</v>
      </c>
      <c r="E105" s="187"/>
      <c r="F105" s="187"/>
      <c r="G105" s="187"/>
      <c r="H105" s="187"/>
      <c r="I105" s="187"/>
      <c r="J105" s="188">
        <f>J195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110</v>
      </c>
      <c r="E106" s="187"/>
      <c r="F106" s="187"/>
      <c r="G106" s="187"/>
      <c r="H106" s="187"/>
      <c r="I106" s="187"/>
      <c r="J106" s="188">
        <f>J197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111</v>
      </c>
      <c r="E107" s="187"/>
      <c r="F107" s="187"/>
      <c r="G107" s="187"/>
      <c r="H107" s="187"/>
      <c r="I107" s="187"/>
      <c r="J107" s="188">
        <f>J199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112</v>
      </c>
      <c r="E108" s="187"/>
      <c r="F108" s="187"/>
      <c r="G108" s="187"/>
      <c r="H108" s="187"/>
      <c r="I108" s="187"/>
      <c r="J108" s="188">
        <f>J201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113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Oprava propustků Pňovany-Bezdružice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94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S01 - Propustek 3,951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25. 7. 2023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114</v>
      </c>
      <c r="D127" s="193" t="s">
        <v>58</v>
      </c>
      <c r="E127" s="193" t="s">
        <v>54</v>
      </c>
      <c r="F127" s="193" t="s">
        <v>55</v>
      </c>
      <c r="G127" s="193" t="s">
        <v>115</v>
      </c>
      <c r="H127" s="193" t="s">
        <v>116</v>
      </c>
      <c r="I127" s="193" t="s">
        <v>117</v>
      </c>
      <c r="J127" s="194" t="s">
        <v>98</v>
      </c>
      <c r="K127" s="195" t="s">
        <v>118</v>
      </c>
      <c r="L127" s="196"/>
      <c r="M127" s="99" t="s">
        <v>1</v>
      </c>
      <c r="N127" s="100" t="s">
        <v>37</v>
      </c>
      <c r="O127" s="100" t="s">
        <v>119</v>
      </c>
      <c r="P127" s="100" t="s">
        <v>120</v>
      </c>
      <c r="Q127" s="100" t="s">
        <v>121</v>
      </c>
      <c r="R127" s="100" t="s">
        <v>122</v>
      </c>
      <c r="S127" s="100" t="s">
        <v>123</v>
      </c>
      <c r="T127" s="101" t="s">
        <v>124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125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P129+P191+P194</f>
        <v>0</v>
      </c>
      <c r="Q128" s="103"/>
      <c r="R128" s="199">
        <f>R129+R191+R194</f>
        <v>7.3179968999999989</v>
      </c>
      <c r="S128" s="103"/>
      <c r="T128" s="200">
        <f>T129+T191+T194</f>
        <v>2.5174490000000005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72</v>
      </c>
      <c r="AU128" s="16" t="s">
        <v>100</v>
      </c>
      <c r="BK128" s="201">
        <f>BK129+BK191+BK194</f>
        <v>0</v>
      </c>
    </row>
    <row r="129" s="12" customFormat="1" ht="25.92" customHeight="1">
      <c r="A129" s="12"/>
      <c r="B129" s="202"/>
      <c r="C129" s="203"/>
      <c r="D129" s="204" t="s">
        <v>72</v>
      </c>
      <c r="E129" s="205" t="s">
        <v>126</v>
      </c>
      <c r="F129" s="205" t="s">
        <v>127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P130+P148+P153+P187</f>
        <v>0</v>
      </c>
      <c r="Q129" s="210"/>
      <c r="R129" s="211">
        <f>R130+R148+R153+R187</f>
        <v>7.3177568999999991</v>
      </c>
      <c r="S129" s="210"/>
      <c r="T129" s="212">
        <f>T130+T148+T153+T187</f>
        <v>2.5174490000000005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128</v>
      </c>
      <c r="BK129" s="215">
        <f>BK130+BK148+BK153+BK187</f>
        <v>0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81</v>
      </c>
      <c r="F130" s="216" t="s">
        <v>129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SUM(P131:P147)</f>
        <v>0</v>
      </c>
      <c r="Q130" s="210"/>
      <c r="R130" s="211">
        <f>SUM(R131:R147)</f>
        <v>0</v>
      </c>
      <c r="S130" s="210"/>
      <c r="T130" s="212">
        <f>SUM(T131:T147)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128</v>
      </c>
      <c r="BK130" s="215">
        <f>SUM(BK131:BK147)</f>
        <v>0</v>
      </c>
    </row>
    <row r="131" s="2" customFormat="1" ht="24.15" customHeight="1">
      <c r="A131" s="37"/>
      <c r="B131" s="38"/>
      <c r="C131" s="218" t="s">
        <v>81</v>
      </c>
      <c r="D131" s="218" t="s">
        <v>130</v>
      </c>
      <c r="E131" s="219" t="s">
        <v>131</v>
      </c>
      <c r="F131" s="220" t="s">
        <v>132</v>
      </c>
      <c r="G131" s="221" t="s">
        <v>133</v>
      </c>
      <c r="H131" s="222">
        <v>104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38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134</v>
      </c>
      <c r="AT131" s="230" t="s">
        <v>130</v>
      </c>
      <c r="AU131" s="230" t="s">
        <v>83</v>
      </c>
      <c r="AY131" s="16" t="s">
        <v>128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81</v>
      </c>
      <c r="BK131" s="231">
        <f>ROUND(I131*H131,2)</f>
        <v>0</v>
      </c>
      <c r="BL131" s="16" t="s">
        <v>134</v>
      </c>
      <c r="BM131" s="230" t="s">
        <v>135</v>
      </c>
    </row>
    <row r="132" s="13" customFormat="1">
      <c r="A132" s="13"/>
      <c r="B132" s="232"/>
      <c r="C132" s="233"/>
      <c r="D132" s="234" t="s">
        <v>136</v>
      </c>
      <c r="E132" s="235" t="s">
        <v>1</v>
      </c>
      <c r="F132" s="236" t="s">
        <v>137</v>
      </c>
      <c r="G132" s="233"/>
      <c r="H132" s="237">
        <v>40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136</v>
      </c>
      <c r="AU132" s="243" t="s">
        <v>83</v>
      </c>
      <c r="AV132" s="13" t="s">
        <v>83</v>
      </c>
      <c r="AW132" s="13" t="s">
        <v>30</v>
      </c>
      <c r="AX132" s="13" t="s">
        <v>73</v>
      </c>
      <c r="AY132" s="243" t="s">
        <v>128</v>
      </c>
    </row>
    <row r="133" s="13" customFormat="1">
      <c r="A133" s="13"/>
      <c r="B133" s="232"/>
      <c r="C133" s="233"/>
      <c r="D133" s="234" t="s">
        <v>136</v>
      </c>
      <c r="E133" s="235" t="s">
        <v>1</v>
      </c>
      <c r="F133" s="236" t="s">
        <v>138</v>
      </c>
      <c r="G133" s="233"/>
      <c r="H133" s="237">
        <v>64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136</v>
      </c>
      <c r="AU133" s="243" t="s">
        <v>83</v>
      </c>
      <c r="AV133" s="13" t="s">
        <v>83</v>
      </c>
      <c r="AW133" s="13" t="s">
        <v>30</v>
      </c>
      <c r="AX133" s="13" t="s">
        <v>73</v>
      </c>
      <c r="AY133" s="243" t="s">
        <v>128</v>
      </c>
    </row>
    <row r="134" s="14" customFormat="1">
      <c r="A134" s="14"/>
      <c r="B134" s="244"/>
      <c r="C134" s="245"/>
      <c r="D134" s="234" t="s">
        <v>136</v>
      </c>
      <c r="E134" s="246" t="s">
        <v>1</v>
      </c>
      <c r="F134" s="247" t="s">
        <v>139</v>
      </c>
      <c r="G134" s="245"/>
      <c r="H134" s="248">
        <v>104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136</v>
      </c>
      <c r="AU134" s="254" t="s">
        <v>83</v>
      </c>
      <c r="AV134" s="14" t="s">
        <v>134</v>
      </c>
      <c r="AW134" s="14" t="s">
        <v>30</v>
      </c>
      <c r="AX134" s="14" t="s">
        <v>81</v>
      </c>
      <c r="AY134" s="254" t="s">
        <v>128</v>
      </c>
    </row>
    <row r="135" s="2" customFormat="1" ht="21.75" customHeight="1">
      <c r="A135" s="37"/>
      <c r="B135" s="38"/>
      <c r="C135" s="218" t="s">
        <v>83</v>
      </c>
      <c r="D135" s="218" t="s">
        <v>130</v>
      </c>
      <c r="E135" s="219" t="s">
        <v>140</v>
      </c>
      <c r="F135" s="220" t="s">
        <v>141</v>
      </c>
      <c r="G135" s="221" t="s">
        <v>133</v>
      </c>
      <c r="H135" s="222">
        <v>104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134</v>
      </c>
      <c r="AT135" s="230" t="s">
        <v>130</v>
      </c>
      <c r="AU135" s="230" t="s">
        <v>83</v>
      </c>
      <c r="AY135" s="16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134</v>
      </c>
      <c r="BM135" s="230" t="s">
        <v>142</v>
      </c>
    </row>
    <row r="136" s="2" customFormat="1" ht="24.15" customHeight="1">
      <c r="A136" s="37"/>
      <c r="B136" s="38"/>
      <c r="C136" s="218" t="s">
        <v>143</v>
      </c>
      <c r="D136" s="218" t="s">
        <v>130</v>
      </c>
      <c r="E136" s="219" t="s">
        <v>144</v>
      </c>
      <c r="F136" s="220" t="s">
        <v>145</v>
      </c>
      <c r="G136" s="221" t="s">
        <v>146</v>
      </c>
      <c r="H136" s="222">
        <v>7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134</v>
      </c>
      <c r="AT136" s="230" t="s">
        <v>130</v>
      </c>
      <c r="AU136" s="230" t="s">
        <v>83</v>
      </c>
      <c r="AY136" s="16" t="s">
        <v>128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134</v>
      </c>
      <c r="BM136" s="230" t="s">
        <v>147</v>
      </c>
    </row>
    <row r="137" s="13" customFormat="1">
      <c r="A137" s="13"/>
      <c r="B137" s="232"/>
      <c r="C137" s="233"/>
      <c r="D137" s="234" t="s">
        <v>136</v>
      </c>
      <c r="E137" s="235" t="s">
        <v>1</v>
      </c>
      <c r="F137" s="236" t="s">
        <v>148</v>
      </c>
      <c r="G137" s="233"/>
      <c r="H137" s="237">
        <v>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136</v>
      </c>
      <c r="AU137" s="243" t="s">
        <v>83</v>
      </c>
      <c r="AV137" s="13" t="s">
        <v>83</v>
      </c>
      <c r="AW137" s="13" t="s">
        <v>30</v>
      </c>
      <c r="AX137" s="13" t="s">
        <v>73</v>
      </c>
      <c r="AY137" s="243" t="s">
        <v>128</v>
      </c>
    </row>
    <row r="138" s="13" customFormat="1">
      <c r="A138" s="13"/>
      <c r="B138" s="232"/>
      <c r="C138" s="233"/>
      <c r="D138" s="234" t="s">
        <v>136</v>
      </c>
      <c r="E138" s="235" t="s">
        <v>1</v>
      </c>
      <c r="F138" s="236" t="s">
        <v>149</v>
      </c>
      <c r="G138" s="233"/>
      <c r="H138" s="237">
        <v>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136</v>
      </c>
      <c r="AU138" s="243" t="s">
        <v>83</v>
      </c>
      <c r="AV138" s="13" t="s">
        <v>83</v>
      </c>
      <c r="AW138" s="13" t="s">
        <v>30</v>
      </c>
      <c r="AX138" s="13" t="s">
        <v>73</v>
      </c>
      <c r="AY138" s="243" t="s">
        <v>128</v>
      </c>
    </row>
    <row r="139" s="14" customFormat="1">
      <c r="A139" s="14"/>
      <c r="B139" s="244"/>
      <c r="C139" s="245"/>
      <c r="D139" s="234" t="s">
        <v>136</v>
      </c>
      <c r="E139" s="246" t="s">
        <v>1</v>
      </c>
      <c r="F139" s="247" t="s">
        <v>139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136</v>
      </c>
      <c r="AU139" s="254" t="s">
        <v>83</v>
      </c>
      <c r="AV139" s="14" t="s">
        <v>134</v>
      </c>
      <c r="AW139" s="14" t="s">
        <v>30</v>
      </c>
      <c r="AX139" s="14" t="s">
        <v>81</v>
      </c>
      <c r="AY139" s="254" t="s">
        <v>128</v>
      </c>
    </row>
    <row r="140" s="2" customFormat="1" ht="37.8" customHeight="1">
      <c r="A140" s="37"/>
      <c r="B140" s="38"/>
      <c r="C140" s="218" t="s">
        <v>134</v>
      </c>
      <c r="D140" s="218" t="s">
        <v>130</v>
      </c>
      <c r="E140" s="219" t="s">
        <v>150</v>
      </c>
      <c r="F140" s="220" t="s">
        <v>151</v>
      </c>
      <c r="G140" s="221" t="s">
        <v>146</v>
      </c>
      <c r="H140" s="222">
        <v>7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134</v>
      </c>
      <c r="AT140" s="230" t="s">
        <v>130</v>
      </c>
      <c r="AU140" s="230" t="s">
        <v>83</v>
      </c>
      <c r="AY140" s="16" t="s">
        <v>128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134</v>
      </c>
      <c r="BM140" s="230" t="s">
        <v>152</v>
      </c>
    </row>
    <row r="141" s="2" customFormat="1" ht="24.15" customHeight="1">
      <c r="A141" s="37"/>
      <c r="B141" s="38"/>
      <c r="C141" s="218" t="s">
        <v>153</v>
      </c>
      <c r="D141" s="218" t="s">
        <v>130</v>
      </c>
      <c r="E141" s="219" t="s">
        <v>154</v>
      </c>
      <c r="F141" s="220" t="s">
        <v>155</v>
      </c>
      <c r="G141" s="221" t="s">
        <v>146</v>
      </c>
      <c r="H141" s="222">
        <v>7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134</v>
      </c>
      <c r="AT141" s="230" t="s">
        <v>130</v>
      </c>
      <c r="AU141" s="230" t="s">
        <v>83</v>
      </c>
      <c r="AY141" s="16" t="s">
        <v>128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134</v>
      </c>
      <c r="BM141" s="230" t="s">
        <v>156</v>
      </c>
    </row>
    <row r="142" s="2" customFormat="1" ht="24.15" customHeight="1">
      <c r="A142" s="37"/>
      <c r="B142" s="38"/>
      <c r="C142" s="218" t="s">
        <v>157</v>
      </c>
      <c r="D142" s="218" t="s">
        <v>130</v>
      </c>
      <c r="E142" s="219" t="s">
        <v>158</v>
      </c>
      <c r="F142" s="220" t="s">
        <v>159</v>
      </c>
      <c r="G142" s="221" t="s">
        <v>146</v>
      </c>
      <c r="H142" s="222">
        <v>7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134</v>
      </c>
      <c r="AT142" s="230" t="s">
        <v>130</v>
      </c>
      <c r="AU142" s="230" t="s">
        <v>83</v>
      </c>
      <c r="AY142" s="16" t="s">
        <v>128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134</v>
      </c>
      <c r="BM142" s="230" t="s">
        <v>160</v>
      </c>
    </row>
    <row r="143" s="2" customFormat="1" ht="33" customHeight="1">
      <c r="A143" s="37"/>
      <c r="B143" s="38"/>
      <c r="C143" s="218" t="s">
        <v>161</v>
      </c>
      <c r="D143" s="218" t="s">
        <v>130</v>
      </c>
      <c r="E143" s="219" t="s">
        <v>162</v>
      </c>
      <c r="F143" s="220" t="s">
        <v>163</v>
      </c>
      <c r="G143" s="221" t="s">
        <v>146</v>
      </c>
      <c r="H143" s="222">
        <v>7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134</v>
      </c>
      <c r="AT143" s="230" t="s">
        <v>130</v>
      </c>
      <c r="AU143" s="230" t="s">
        <v>83</v>
      </c>
      <c r="AY143" s="16" t="s">
        <v>128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134</v>
      </c>
      <c r="BM143" s="230" t="s">
        <v>164</v>
      </c>
    </row>
    <row r="144" s="2" customFormat="1" ht="37.8" customHeight="1">
      <c r="A144" s="37"/>
      <c r="B144" s="38"/>
      <c r="C144" s="218" t="s">
        <v>165</v>
      </c>
      <c r="D144" s="218" t="s">
        <v>130</v>
      </c>
      <c r="E144" s="219" t="s">
        <v>166</v>
      </c>
      <c r="F144" s="220" t="s">
        <v>167</v>
      </c>
      <c r="G144" s="221" t="s">
        <v>133</v>
      </c>
      <c r="H144" s="222">
        <v>52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134</v>
      </c>
      <c r="AT144" s="230" t="s">
        <v>130</v>
      </c>
      <c r="AU144" s="230" t="s">
        <v>83</v>
      </c>
      <c r="AY144" s="16" t="s">
        <v>128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134</v>
      </c>
      <c r="BM144" s="230" t="s">
        <v>168</v>
      </c>
    </row>
    <row r="145" s="13" customFormat="1">
      <c r="A145" s="13"/>
      <c r="B145" s="232"/>
      <c r="C145" s="233"/>
      <c r="D145" s="234" t="s">
        <v>136</v>
      </c>
      <c r="E145" s="235" t="s">
        <v>1</v>
      </c>
      <c r="F145" s="236" t="s">
        <v>169</v>
      </c>
      <c r="G145" s="233"/>
      <c r="H145" s="237">
        <v>20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136</v>
      </c>
      <c r="AU145" s="243" t="s">
        <v>83</v>
      </c>
      <c r="AV145" s="13" t="s">
        <v>83</v>
      </c>
      <c r="AW145" s="13" t="s">
        <v>30</v>
      </c>
      <c r="AX145" s="13" t="s">
        <v>73</v>
      </c>
      <c r="AY145" s="243" t="s">
        <v>128</v>
      </c>
    </row>
    <row r="146" s="13" customFormat="1">
      <c r="A146" s="13"/>
      <c r="B146" s="232"/>
      <c r="C146" s="233"/>
      <c r="D146" s="234" t="s">
        <v>136</v>
      </c>
      <c r="E146" s="235" t="s">
        <v>1</v>
      </c>
      <c r="F146" s="236" t="s">
        <v>170</v>
      </c>
      <c r="G146" s="233"/>
      <c r="H146" s="237">
        <v>32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136</v>
      </c>
      <c r="AU146" s="243" t="s">
        <v>83</v>
      </c>
      <c r="AV146" s="13" t="s">
        <v>83</v>
      </c>
      <c r="AW146" s="13" t="s">
        <v>30</v>
      </c>
      <c r="AX146" s="13" t="s">
        <v>73</v>
      </c>
      <c r="AY146" s="243" t="s">
        <v>128</v>
      </c>
    </row>
    <row r="147" s="14" customFormat="1">
      <c r="A147" s="14"/>
      <c r="B147" s="244"/>
      <c r="C147" s="245"/>
      <c r="D147" s="234" t="s">
        <v>136</v>
      </c>
      <c r="E147" s="246" t="s">
        <v>1</v>
      </c>
      <c r="F147" s="247" t="s">
        <v>139</v>
      </c>
      <c r="G147" s="245"/>
      <c r="H147" s="248">
        <v>52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136</v>
      </c>
      <c r="AU147" s="254" t="s">
        <v>83</v>
      </c>
      <c r="AV147" s="14" t="s">
        <v>134</v>
      </c>
      <c r="AW147" s="14" t="s">
        <v>30</v>
      </c>
      <c r="AX147" s="14" t="s">
        <v>81</v>
      </c>
      <c r="AY147" s="254" t="s">
        <v>128</v>
      </c>
    </row>
    <row r="148" s="12" customFormat="1" ht="22.8" customHeight="1">
      <c r="A148" s="12"/>
      <c r="B148" s="202"/>
      <c r="C148" s="203"/>
      <c r="D148" s="204" t="s">
        <v>72</v>
      </c>
      <c r="E148" s="216" t="s">
        <v>143</v>
      </c>
      <c r="F148" s="216" t="s">
        <v>171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SUM(P149:P152)</f>
        <v>0</v>
      </c>
      <c r="Q148" s="210"/>
      <c r="R148" s="211">
        <f>SUM(R149:R152)</f>
        <v>4.6526230999999996</v>
      </c>
      <c r="S148" s="210"/>
      <c r="T148" s="212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72</v>
      </c>
      <c r="AU148" s="214" t="s">
        <v>81</v>
      </c>
      <c r="AY148" s="213" t="s">
        <v>128</v>
      </c>
      <c r="BK148" s="215">
        <f>SUM(BK149:BK152)</f>
        <v>0</v>
      </c>
    </row>
    <row r="149" s="2" customFormat="1" ht="33" customHeight="1">
      <c r="A149" s="37"/>
      <c r="B149" s="38"/>
      <c r="C149" s="218" t="s">
        <v>172</v>
      </c>
      <c r="D149" s="218" t="s">
        <v>130</v>
      </c>
      <c r="E149" s="219" t="s">
        <v>173</v>
      </c>
      <c r="F149" s="220" t="s">
        <v>174</v>
      </c>
      <c r="G149" s="221" t="s">
        <v>146</v>
      </c>
      <c r="H149" s="222">
        <v>1.6299999999999999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38</v>
      </c>
      <c r="O149" s="90"/>
      <c r="P149" s="228">
        <f>O149*H149</f>
        <v>0</v>
      </c>
      <c r="Q149" s="228">
        <v>2.8543699999999999</v>
      </c>
      <c r="R149" s="228">
        <f>Q149*H149</f>
        <v>4.6526230999999996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134</v>
      </c>
      <c r="AT149" s="230" t="s">
        <v>130</v>
      </c>
      <c r="AU149" s="230" t="s">
        <v>83</v>
      </c>
      <c r="AY149" s="16" t="s">
        <v>128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81</v>
      </c>
      <c r="BK149" s="231">
        <f>ROUND(I149*H149,2)</f>
        <v>0</v>
      </c>
      <c r="BL149" s="16" t="s">
        <v>134</v>
      </c>
      <c r="BM149" s="230" t="s">
        <v>175</v>
      </c>
    </row>
    <row r="150" s="13" customFormat="1">
      <c r="A150" s="13"/>
      <c r="B150" s="232"/>
      <c r="C150" s="233"/>
      <c r="D150" s="234" t="s">
        <v>136</v>
      </c>
      <c r="E150" s="235" t="s">
        <v>1</v>
      </c>
      <c r="F150" s="236" t="s">
        <v>176</v>
      </c>
      <c r="G150" s="233"/>
      <c r="H150" s="237">
        <v>0.69999999999999996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136</v>
      </c>
      <c r="AU150" s="243" t="s">
        <v>83</v>
      </c>
      <c r="AV150" s="13" t="s">
        <v>83</v>
      </c>
      <c r="AW150" s="13" t="s">
        <v>30</v>
      </c>
      <c r="AX150" s="13" t="s">
        <v>73</v>
      </c>
      <c r="AY150" s="243" t="s">
        <v>128</v>
      </c>
    </row>
    <row r="151" s="13" customFormat="1">
      <c r="A151" s="13"/>
      <c r="B151" s="232"/>
      <c r="C151" s="233"/>
      <c r="D151" s="234" t="s">
        <v>136</v>
      </c>
      <c r="E151" s="235" t="s">
        <v>1</v>
      </c>
      <c r="F151" s="236" t="s">
        <v>177</v>
      </c>
      <c r="G151" s="233"/>
      <c r="H151" s="237">
        <v>0.93000000000000005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83</v>
      </c>
      <c r="AV151" s="13" t="s">
        <v>83</v>
      </c>
      <c r="AW151" s="13" t="s">
        <v>30</v>
      </c>
      <c r="AX151" s="13" t="s">
        <v>73</v>
      </c>
      <c r="AY151" s="243" t="s">
        <v>128</v>
      </c>
    </row>
    <row r="152" s="14" customFormat="1">
      <c r="A152" s="14"/>
      <c r="B152" s="244"/>
      <c r="C152" s="245"/>
      <c r="D152" s="234" t="s">
        <v>136</v>
      </c>
      <c r="E152" s="246" t="s">
        <v>1</v>
      </c>
      <c r="F152" s="247" t="s">
        <v>139</v>
      </c>
      <c r="G152" s="245"/>
      <c r="H152" s="248">
        <v>1.6299999999999999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83</v>
      </c>
      <c r="AV152" s="14" t="s">
        <v>134</v>
      </c>
      <c r="AW152" s="14" t="s">
        <v>30</v>
      </c>
      <c r="AX152" s="14" t="s">
        <v>81</v>
      </c>
      <c r="AY152" s="254" t="s">
        <v>128</v>
      </c>
    </row>
    <row r="153" s="12" customFormat="1" ht="22.8" customHeight="1">
      <c r="A153" s="12"/>
      <c r="B153" s="202"/>
      <c r="C153" s="203"/>
      <c r="D153" s="204" t="s">
        <v>72</v>
      </c>
      <c r="E153" s="216" t="s">
        <v>172</v>
      </c>
      <c r="F153" s="216" t="s">
        <v>178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SUM(P154:P186)</f>
        <v>0</v>
      </c>
      <c r="Q153" s="210"/>
      <c r="R153" s="211">
        <f>SUM(R154:R186)</f>
        <v>2.6651338</v>
      </c>
      <c r="S153" s="210"/>
      <c r="T153" s="212">
        <f>SUM(T154:T186)</f>
        <v>2.5174490000000005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81</v>
      </c>
      <c r="AT153" s="214" t="s">
        <v>72</v>
      </c>
      <c r="AU153" s="214" t="s">
        <v>81</v>
      </c>
      <c r="AY153" s="213" t="s">
        <v>128</v>
      </c>
      <c r="BK153" s="215">
        <f>SUM(BK154:BK186)</f>
        <v>0</v>
      </c>
    </row>
    <row r="154" s="2" customFormat="1" ht="24.15" customHeight="1">
      <c r="A154" s="37"/>
      <c r="B154" s="38"/>
      <c r="C154" s="218" t="s">
        <v>179</v>
      </c>
      <c r="D154" s="218" t="s">
        <v>130</v>
      </c>
      <c r="E154" s="219" t="s">
        <v>180</v>
      </c>
      <c r="F154" s="220" t="s">
        <v>181</v>
      </c>
      <c r="G154" s="221" t="s">
        <v>133</v>
      </c>
      <c r="H154" s="222">
        <v>6.0199999999999996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0.00029999999999999997</v>
      </c>
      <c r="T154" s="229">
        <f>S154*H154</f>
        <v>0.0018059999999999997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134</v>
      </c>
      <c r="AT154" s="230" t="s">
        <v>130</v>
      </c>
      <c r="AU154" s="230" t="s">
        <v>83</v>
      </c>
      <c r="AY154" s="16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134</v>
      </c>
      <c r="BM154" s="230" t="s">
        <v>182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183</v>
      </c>
      <c r="G155" s="233"/>
      <c r="H155" s="237">
        <v>3.02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83</v>
      </c>
      <c r="AV155" s="13" t="s">
        <v>83</v>
      </c>
      <c r="AW155" s="13" t="s">
        <v>30</v>
      </c>
      <c r="AX155" s="13" t="s">
        <v>73</v>
      </c>
      <c r="AY155" s="243" t="s">
        <v>128</v>
      </c>
    </row>
    <row r="156" s="13" customFormat="1">
      <c r="A156" s="13"/>
      <c r="B156" s="232"/>
      <c r="C156" s="233"/>
      <c r="D156" s="234" t="s">
        <v>136</v>
      </c>
      <c r="E156" s="235" t="s">
        <v>1</v>
      </c>
      <c r="F156" s="236" t="s">
        <v>184</v>
      </c>
      <c r="G156" s="233"/>
      <c r="H156" s="237">
        <v>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136</v>
      </c>
      <c r="AU156" s="243" t="s">
        <v>83</v>
      </c>
      <c r="AV156" s="13" t="s">
        <v>83</v>
      </c>
      <c r="AW156" s="13" t="s">
        <v>30</v>
      </c>
      <c r="AX156" s="13" t="s">
        <v>73</v>
      </c>
      <c r="AY156" s="243" t="s">
        <v>128</v>
      </c>
    </row>
    <row r="157" s="14" customFormat="1">
      <c r="A157" s="14"/>
      <c r="B157" s="244"/>
      <c r="C157" s="245"/>
      <c r="D157" s="234" t="s">
        <v>136</v>
      </c>
      <c r="E157" s="246" t="s">
        <v>1</v>
      </c>
      <c r="F157" s="247" t="s">
        <v>139</v>
      </c>
      <c r="G157" s="245"/>
      <c r="H157" s="248">
        <v>6.0199999999999996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136</v>
      </c>
      <c r="AU157" s="254" t="s">
        <v>83</v>
      </c>
      <c r="AV157" s="14" t="s">
        <v>134</v>
      </c>
      <c r="AW157" s="14" t="s">
        <v>30</v>
      </c>
      <c r="AX157" s="14" t="s">
        <v>81</v>
      </c>
      <c r="AY157" s="254" t="s">
        <v>128</v>
      </c>
    </row>
    <row r="158" s="2" customFormat="1" ht="24.15" customHeight="1">
      <c r="A158" s="37"/>
      <c r="B158" s="38"/>
      <c r="C158" s="218" t="s">
        <v>185</v>
      </c>
      <c r="D158" s="218" t="s">
        <v>130</v>
      </c>
      <c r="E158" s="219" t="s">
        <v>186</v>
      </c>
      <c r="F158" s="220" t="s">
        <v>187</v>
      </c>
      <c r="G158" s="221" t="s">
        <v>146</v>
      </c>
      <c r="H158" s="222">
        <v>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38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0.001</v>
      </c>
      <c r="T158" s="229">
        <f>S158*H158</f>
        <v>0.001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134</v>
      </c>
      <c r="AT158" s="230" t="s">
        <v>130</v>
      </c>
      <c r="AU158" s="230" t="s">
        <v>83</v>
      </c>
      <c r="AY158" s="16" t="s">
        <v>128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81</v>
      </c>
      <c r="BK158" s="231">
        <f>ROUND(I158*H158,2)</f>
        <v>0</v>
      </c>
      <c r="BL158" s="16" t="s">
        <v>134</v>
      </c>
      <c r="BM158" s="230" t="s">
        <v>188</v>
      </c>
    </row>
    <row r="159" s="13" customFormat="1">
      <c r="A159" s="13"/>
      <c r="B159" s="232"/>
      <c r="C159" s="233"/>
      <c r="D159" s="234" t="s">
        <v>136</v>
      </c>
      <c r="E159" s="235" t="s">
        <v>1</v>
      </c>
      <c r="F159" s="236" t="s">
        <v>189</v>
      </c>
      <c r="G159" s="233"/>
      <c r="H159" s="237">
        <v>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136</v>
      </c>
      <c r="AU159" s="243" t="s">
        <v>83</v>
      </c>
      <c r="AV159" s="13" t="s">
        <v>83</v>
      </c>
      <c r="AW159" s="13" t="s">
        <v>30</v>
      </c>
      <c r="AX159" s="13" t="s">
        <v>73</v>
      </c>
      <c r="AY159" s="243" t="s">
        <v>128</v>
      </c>
    </row>
    <row r="160" s="14" customFormat="1">
      <c r="A160" s="14"/>
      <c r="B160" s="244"/>
      <c r="C160" s="245"/>
      <c r="D160" s="234" t="s">
        <v>136</v>
      </c>
      <c r="E160" s="246" t="s">
        <v>1</v>
      </c>
      <c r="F160" s="247" t="s">
        <v>139</v>
      </c>
      <c r="G160" s="245"/>
      <c r="H160" s="248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136</v>
      </c>
      <c r="AU160" s="254" t="s">
        <v>83</v>
      </c>
      <c r="AV160" s="14" t="s">
        <v>134</v>
      </c>
      <c r="AW160" s="14" t="s">
        <v>30</v>
      </c>
      <c r="AX160" s="14" t="s">
        <v>81</v>
      </c>
      <c r="AY160" s="254" t="s">
        <v>128</v>
      </c>
    </row>
    <row r="161" s="2" customFormat="1" ht="24.15" customHeight="1">
      <c r="A161" s="37"/>
      <c r="B161" s="38"/>
      <c r="C161" s="218" t="s">
        <v>190</v>
      </c>
      <c r="D161" s="218" t="s">
        <v>130</v>
      </c>
      <c r="E161" s="219" t="s">
        <v>191</v>
      </c>
      <c r="F161" s="220" t="s">
        <v>192</v>
      </c>
      <c r="G161" s="221" t="s">
        <v>146</v>
      </c>
      <c r="H161" s="222">
        <v>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0.001</v>
      </c>
      <c r="T161" s="229">
        <f>S161*H161</f>
        <v>0.002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134</v>
      </c>
      <c r="AT161" s="230" t="s">
        <v>130</v>
      </c>
      <c r="AU161" s="230" t="s">
        <v>83</v>
      </c>
      <c r="AY161" s="16" t="s">
        <v>128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134</v>
      </c>
      <c r="BM161" s="230" t="s">
        <v>193</v>
      </c>
    </row>
    <row r="162" s="13" customFormat="1">
      <c r="A162" s="13"/>
      <c r="B162" s="232"/>
      <c r="C162" s="233"/>
      <c r="D162" s="234" t="s">
        <v>136</v>
      </c>
      <c r="E162" s="235" t="s">
        <v>1</v>
      </c>
      <c r="F162" s="236" t="s">
        <v>194</v>
      </c>
      <c r="G162" s="233"/>
      <c r="H162" s="237">
        <v>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136</v>
      </c>
      <c r="AU162" s="243" t="s">
        <v>83</v>
      </c>
      <c r="AV162" s="13" t="s">
        <v>83</v>
      </c>
      <c r="AW162" s="13" t="s">
        <v>30</v>
      </c>
      <c r="AX162" s="13" t="s">
        <v>73</v>
      </c>
      <c r="AY162" s="243" t="s">
        <v>128</v>
      </c>
    </row>
    <row r="163" s="14" customFormat="1">
      <c r="A163" s="14"/>
      <c r="B163" s="244"/>
      <c r="C163" s="245"/>
      <c r="D163" s="234" t="s">
        <v>136</v>
      </c>
      <c r="E163" s="246" t="s">
        <v>1</v>
      </c>
      <c r="F163" s="247" t="s">
        <v>139</v>
      </c>
      <c r="G163" s="245"/>
      <c r="H163" s="248">
        <v>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136</v>
      </c>
      <c r="AU163" s="254" t="s">
        <v>83</v>
      </c>
      <c r="AV163" s="14" t="s">
        <v>134</v>
      </c>
      <c r="AW163" s="14" t="s">
        <v>30</v>
      </c>
      <c r="AX163" s="14" t="s">
        <v>81</v>
      </c>
      <c r="AY163" s="254" t="s">
        <v>128</v>
      </c>
    </row>
    <row r="164" s="2" customFormat="1" ht="24.15" customHeight="1">
      <c r="A164" s="37"/>
      <c r="B164" s="38"/>
      <c r="C164" s="218" t="s">
        <v>195</v>
      </c>
      <c r="D164" s="218" t="s">
        <v>130</v>
      </c>
      <c r="E164" s="219" t="s">
        <v>196</v>
      </c>
      <c r="F164" s="220" t="s">
        <v>197</v>
      </c>
      <c r="G164" s="221" t="s">
        <v>133</v>
      </c>
      <c r="H164" s="222">
        <v>16.170000000000002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38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0.077899999999999997</v>
      </c>
      <c r="T164" s="229">
        <f>S164*H164</f>
        <v>1.2596430000000001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134</v>
      </c>
      <c r="AT164" s="230" t="s">
        <v>130</v>
      </c>
      <c r="AU164" s="230" t="s">
        <v>83</v>
      </c>
      <c r="AY164" s="16" t="s">
        <v>128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81</v>
      </c>
      <c r="BK164" s="231">
        <f>ROUND(I164*H164,2)</f>
        <v>0</v>
      </c>
      <c r="BL164" s="16" t="s">
        <v>134</v>
      </c>
      <c r="BM164" s="230" t="s">
        <v>198</v>
      </c>
    </row>
    <row r="165" s="13" customFormat="1">
      <c r="A165" s="13"/>
      <c r="B165" s="232"/>
      <c r="C165" s="233"/>
      <c r="D165" s="234" t="s">
        <v>136</v>
      </c>
      <c r="E165" s="235" t="s">
        <v>1</v>
      </c>
      <c r="F165" s="236" t="s">
        <v>199</v>
      </c>
      <c r="G165" s="233"/>
      <c r="H165" s="237">
        <v>10.15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83</v>
      </c>
      <c r="AV165" s="13" t="s">
        <v>83</v>
      </c>
      <c r="AW165" s="13" t="s">
        <v>30</v>
      </c>
      <c r="AX165" s="13" t="s">
        <v>73</v>
      </c>
      <c r="AY165" s="243" t="s">
        <v>128</v>
      </c>
    </row>
    <row r="166" s="13" customFormat="1">
      <c r="A166" s="13"/>
      <c r="B166" s="232"/>
      <c r="C166" s="233"/>
      <c r="D166" s="234" t="s">
        <v>136</v>
      </c>
      <c r="E166" s="235" t="s">
        <v>1</v>
      </c>
      <c r="F166" s="236" t="s">
        <v>200</v>
      </c>
      <c r="G166" s="233"/>
      <c r="H166" s="237">
        <v>3.02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136</v>
      </c>
      <c r="AU166" s="243" t="s">
        <v>83</v>
      </c>
      <c r="AV166" s="13" t="s">
        <v>83</v>
      </c>
      <c r="AW166" s="13" t="s">
        <v>30</v>
      </c>
      <c r="AX166" s="13" t="s">
        <v>73</v>
      </c>
      <c r="AY166" s="243" t="s">
        <v>128</v>
      </c>
    </row>
    <row r="167" s="13" customFormat="1">
      <c r="A167" s="13"/>
      <c r="B167" s="232"/>
      <c r="C167" s="233"/>
      <c r="D167" s="234" t="s">
        <v>136</v>
      </c>
      <c r="E167" s="235" t="s">
        <v>1</v>
      </c>
      <c r="F167" s="236" t="s">
        <v>201</v>
      </c>
      <c r="G167" s="233"/>
      <c r="H167" s="237">
        <v>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83</v>
      </c>
      <c r="AV167" s="13" t="s">
        <v>83</v>
      </c>
      <c r="AW167" s="13" t="s">
        <v>30</v>
      </c>
      <c r="AX167" s="13" t="s">
        <v>73</v>
      </c>
      <c r="AY167" s="243" t="s">
        <v>128</v>
      </c>
    </row>
    <row r="168" s="14" customFormat="1">
      <c r="A168" s="14"/>
      <c r="B168" s="244"/>
      <c r="C168" s="245"/>
      <c r="D168" s="234" t="s">
        <v>136</v>
      </c>
      <c r="E168" s="246" t="s">
        <v>1</v>
      </c>
      <c r="F168" s="247" t="s">
        <v>139</v>
      </c>
      <c r="G168" s="245"/>
      <c r="H168" s="248">
        <v>16.170000000000002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136</v>
      </c>
      <c r="AU168" s="254" t="s">
        <v>83</v>
      </c>
      <c r="AV168" s="14" t="s">
        <v>134</v>
      </c>
      <c r="AW168" s="14" t="s">
        <v>30</v>
      </c>
      <c r="AX168" s="14" t="s">
        <v>81</v>
      </c>
      <c r="AY168" s="254" t="s">
        <v>128</v>
      </c>
    </row>
    <row r="169" s="2" customFormat="1" ht="24.15" customHeight="1">
      <c r="A169" s="37"/>
      <c r="B169" s="38"/>
      <c r="C169" s="218" t="s">
        <v>202</v>
      </c>
      <c r="D169" s="218" t="s">
        <v>130</v>
      </c>
      <c r="E169" s="219" t="s">
        <v>203</v>
      </c>
      <c r="F169" s="220" t="s">
        <v>204</v>
      </c>
      <c r="G169" s="221" t="s">
        <v>133</v>
      </c>
      <c r="H169" s="222">
        <v>5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0.015389999999999999</v>
      </c>
      <c r="R169" s="228">
        <f>Q169*H169</f>
        <v>0.076949999999999991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134</v>
      </c>
      <c r="AT169" s="230" t="s">
        <v>130</v>
      </c>
      <c r="AU169" s="230" t="s">
        <v>83</v>
      </c>
      <c r="AY169" s="16" t="s">
        <v>128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134</v>
      </c>
      <c r="BM169" s="230" t="s">
        <v>205</v>
      </c>
    </row>
    <row r="170" s="2" customFormat="1" ht="24.15" customHeight="1">
      <c r="A170" s="37"/>
      <c r="B170" s="38"/>
      <c r="C170" s="218" t="s">
        <v>8</v>
      </c>
      <c r="D170" s="218" t="s">
        <v>130</v>
      </c>
      <c r="E170" s="219" t="s">
        <v>206</v>
      </c>
      <c r="F170" s="220" t="s">
        <v>207</v>
      </c>
      <c r="G170" s="221" t="s">
        <v>146</v>
      </c>
      <c r="H170" s="222">
        <v>0.5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0.50375000000000003</v>
      </c>
      <c r="R170" s="228">
        <f>Q170*H170</f>
        <v>0.25187500000000002</v>
      </c>
      <c r="S170" s="228">
        <v>2.5</v>
      </c>
      <c r="T170" s="229">
        <f>S170*H170</f>
        <v>1.25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134</v>
      </c>
      <c r="AT170" s="230" t="s">
        <v>130</v>
      </c>
      <c r="AU170" s="230" t="s">
        <v>83</v>
      </c>
      <c r="AY170" s="16" t="s">
        <v>128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134</v>
      </c>
      <c r="BM170" s="230" t="s">
        <v>208</v>
      </c>
    </row>
    <row r="171" s="2" customFormat="1" ht="16.5" customHeight="1">
      <c r="A171" s="37"/>
      <c r="B171" s="38"/>
      <c r="C171" s="255" t="s">
        <v>209</v>
      </c>
      <c r="D171" s="255" t="s">
        <v>210</v>
      </c>
      <c r="E171" s="256" t="s">
        <v>211</v>
      </c>
      <c r="F171" s="257" t="s">
        <v>212</v>
      </c>
      <c r="G171" s="258" t="s">
        <v>213</v>
      </c>
      <c r="H171" s="259">
        <v>0.80600000000000005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38</v>
      </c>
      <c r="O171" s="90"/>
      <c r="P171" s="228">
        <f>O171*H171</f>
        <v>0</v>
      </c>
      <c r="Q171" s="228">
        <v>1</v>
      </c>
      <c r="R171" s="228">
        <f>Q171*H171</f>
        <v>0.80600000000000005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165</v>
      </c>
      <c r="AT171" s="230" t="s">
        <v>210</v>
      </c>
      <c r="AU171" s="230" t="s">
        <v>83</v>
      </c>
      <c r="AY171" s="16" t="s">
        <v>128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81</v>
      </c>
      <c r="BK171" s="231">
        <f>ROUND(I171*H171,2)</f>
        <v>0</v>
      </c>
      <c r="BL171" s="16" t="s">
        <v>134</v>
      </c>
      <c r="BM171" s="230" t="s">
        <v>214</v>
      </c>
    </row>
    <row r="172" s="13" customFormat="1">
      <c r="A172" s="13"/>
      <c r="B172" s="232"/>
      <c r="C172" s="233"/>
      <c r="D172" s="234" t="s">
        <v>136</v>
      </c>
      <c r="E172" s="235" t="s">
        <v>1</v>
      </c>
      <c r="F172" s="236" t="s">
        <v>215</v>
      </c>
      <c r="G172" s="233"/>
      <c r="H172" s="237">
        <v>0.80600000000000005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83</v>
      </c>
      <c r="AV172" s="13" t="s">
        <v>83</v>
      </c>
      <c r="AW172" s="13" t="s">
        <v>30</v>
      </c>
      <c r="AX172" s="13" t="s">
        <v>73</v>
      </c>
      <c r="AY172" s="243" t="s">
        <v>128</v>
      </c>
    </row>
    <row r="173" s="14" customFormat="1">
      <c r="A173" s="14"/>
      <c r="B173" s="244"/>
      <c r="C173" s="245"/>
      <c r="D173" s="234" t="s">
        <v>136</v>
      </c>
      <c r="E173" s="246" t="s">
        <v>1</v>
      </c>
      <c r="F173" s="247" t="s">
        <v>139</v>
      </c>
      <c r="G173" s="245"/>
      <c r="H173" s="248">
        <v>0.80600000000000005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136</v>
      </c>
      <c r="AU173" s="254" t="s">
        <v>83</v>
      </c>
      <c r="AV173" s="14" t="s">
        <v>134</v>
      </c>
      <c r="AW173" s="14" t="s">
        <v>30</v>
      </c>
      <c r="AX173" s="14" t="s">
        <v>81</v>
      </c>
      <c r="AY173" s="254" t="s">
        <v>128</v>
      </c>
    </row>
    <row r="174" s="2" customFormat="1" ht="24.15" customHeight="1">
      <c r="A174" s="37"/>
      <c r="B174" s="38"/>
      <c r="C174" s="218" t="s">
        <v>216</v>
      </c>
      <c r="D174" s="218" t="s">
        <v>130</v>
      </c>
      <c r="E174" s="219" t="s">
        <v>217</v>
      </c>
      <c r="F174" s="220" t="s">
        <v>218</v>
      </c>
      <c r="G174" s="221" t="s">
        <v>133</v>
      </c>
      <c r="H174" s="222">
        <v>19.43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38</v>
      </c>
      <c r="O174" s="90"/>
      <c r="P174" s="228">
        <f>O174*H174</f>
        <v>0</v>
      </c>
      <c r="Q174" s="228">
        <v>0.078159999999999993</v>
      </c>
      <c r="R174" s="228">
        <f>Q174*H174</f>
        <v>1.5186487999999998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134</v>
      </c>
      <c r="AT174" s="230" t="s">
        <v>130</v>
      </c>
      <c r="AU174" s="230" t="s">
        <v>83</v>
      </c>
      <c r="AY174" s="16" t="s">
        <v>128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81</v>
      </c>
      <c r="BK174" s="231">
        <f>ROUND(I174*H174,2)</f>
        <v>0</v>
      </c>
      <c r="BL174" s="16" t="s">
        <v>134</v>
      </c>
      <c r="BM174" s="230" t="s">
        <v>219</v>
      </c>
    </row>
    <row r="175" s="13" customFormat="1">
      <c r="A175" s="13"/>
      <c r="B175" s="232"/>
      <c r="C175" s="233"/>
      <c r="D175" s="234" t="s">
        <v>136</v>
      </c>
      <c r="E175" s="235" t="s">
        <v>1</v>
      </c>
      <c r="F175" s="236" t="s">
        <v>220</v>
      </c>
      <c r="G175" s="233"/>
      <c r="H175" s="237">
        <v>6.0199999999999996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136</v>
      </c>
      <c r="AU175" s="243" t="s">
        <v>83</v>
      </c>
      <c r="AV175" s="13" t="s">
        <v>83</v>
      </c>
      <c r="AW175" s="13" t="s">
        <v>30</v>
      </c>
      <c r="AX175" s="13" t="s">
        <v>73</v>
      </c>
      <c r="AY175" s="243" t="s">
        <v>128</v>
      </c>
    </row>
    <row r="176" s="13" customFormat="1">
      <c r="A176" s="13"/>
      <c r="B176" s="232"/>
      <c r="C176" s="233"/>
      <c r="D176" s="234" t="s">
        <v>136</v>
      </c>
      <c r="E176" s="235" t="s">
        <v>1</v>
      </c>
      <c r="F176" s="236" t="s">
        <v>199</v>
      </c>
      <c r="G176" s="233"/>
      <c r="H176" s="237">
        <v>10.15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136</v>
      </c>
      <c r="AU176" s="243" t="s">
        <v>83</v>
      </c>
      <c r="AV176" s="13" t="s">
        <v>83</v>
      </c>
      <c r="AW176" s="13" t="s">
        <v>30</v>
      </c>
      <c r="AX176" s="13" t="s">
        <v>73</v>
      </c>
      <c r="AY176" s="243" t="s">
        <v>128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221</v>
      </c>
      <c r="G177" s="233"/>
      <c r="H177" s="237">
        <v>3.2599999999999998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83</v>
      </c>
      <c r="AV177" s="13" t="s">
        <v>83</v>
      </c>
      <c r="AW177" s="13" t="s">
        <v>30</v>
      </c>
      <c r="AX177" s="13" t="s">
        <v>73</v>
      </c>
      <c r="AY177" s="243" t="s">
        <v>128</v>
      </c>
    </row>
    <row r="178" s="14" customFormat="1">
      <c r="A178" s="14"/>
      <c r="B178" s="244"/>
      <c r="C178" s="245"/>
      <c r="D178" s="234" t="s">
        <v>136</v>
      </c>
      <c r="E178" s="246" t="s">
        <v>1</v>
      </c>
      <c r="F178" s="247" t="s">
        <v>139</v>
      </c>
      <c r="G178" s="245"/>
      <c r="H178" s="248">
        <v>19.43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83</v>
      </c>
      <c r="AV178" s="14" t="s">
        <v>134</v>
      </c>
      <c r="AW178" s="14" t="s">
        <v>30</v>
      </c>
      <c r="AX178" s="14" t="s">
        <v>81</v>
      </c>
      <c r="AY178" s="254" t="s">
        <v>128</v>
      </c>
    </row>
    <row r="179" s="2" customFormat="1" ht="33" customHeight="1">
      <c r="A179" s="37"/>
      <c r="B179" s="38"/>
      <c r="C179" s="218" t="s">
        <v>222</v>
      </c>
      <c r="D179" s="218" t="s">
        <v>130</v>
      </c>
      <c r="E179" s="219" t="s">
        <v>223</v>
      </c>
      <c r="F179" s="220" t="s">
        <v>224</v>
      </c>
      <c r="G179" s="221" t="s">
        <v>225</v>
      </c>
      <c r="H179" s="222">
        <v>3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0.00122</v>
      </c>
      <c r="R179" s="228">
        <f>Q179*H179</f>
        <v>0.0036600000000000001</v>
      </c>
      <c r="S179" s="228">
        <v>0.001</v>
      </c>
      <c r="T179" s="229">
        <f>S179*H179</f>
        <v>0.0030000000000000001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134</v>
      </c>
      <c r="AT179" s="230" t="s">
        <v>130</v>
      </c>
      <c r="AU179" s="230" t="s">
        <v>83</v>
      </c>
      <c r="AY179" s="16" t="s">
        <v>128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134</v>
      </c>
      <c r="BM179" s="230" t="s">
        <v>226</v>
      </c>
    </row>
    <row r="180" s="13" customFormat="1">
      <c r="A180" s="13"/>
      <c r="B180" s="232"/>
      <c r="C180" s="233"/>
      <c r="D180" s="234" t="s">
        <v>136</v>
      </c>
      <c r="E180" s="235" t="s">
        <v>1</v>
      </c>
      <c r="F180" s="236" t="s">
        <v>227</v>
      </c>
      <c r="G180" s="233"/>
      <c r="H180" s="237">
        <v>3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136</v>
      </c>
      <c r="AU180" s="243" t="s">
        <v>83</v>
      </c>
      <c r="AV180" s="13" t="s">
        <v>83</v>
      </c>
      <c r="AW180" s="13" t="s">
        <v>30</v>
      </c>
      <c r="AX180" s="13" t="s">
        <v>73</v>
      </c>
      <c r="AY180" s="243" t="s">
        <v>128</v>
      </c>
    </row>
    <row r="181" s="14" customFormat="1">
      <c r="A181" s="14"/>
      <c r="B181" s="244"/>
      <c r="C181" s="245"/>
      <c r="D181" s="234" t="s">
        <v>136</v>
      </c>
      <c r="E181" s="246" t="s">
        <v>1</v>
      </c>
      <c r="F181" s="247" t="s">
        <v>139</v>
      </c>
      <c r="G181" s="245"/>
      <c r="H181" s="248">
        <v>3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136</v>
      </c>
      <c r="AU181" s="254" t="s">
        <v>83</v>
      </c>
      <c r="AV181" s="14" t="s">
        <v>134</v>
      </c>
      <c r="AW181" s="14" t="s">
        <v>30</v>
      </c>
      <c r="AX181" s="14" t="s">
        <v>81</v>
      </c>
      <c r="AY181" s="254" t="s">
        <v>128</v>
      </c>
    </row>
    <row r="182" s="2" customFormat="1" ht="24.15" customHeight="1">
      <c r="A182" s="37"/>
      <c r="B182" s="38"/>
      <c r="C182" s="255" t="s">
        <v>228</v>
      </c>
      <c r="D182" s="255" t="s">
        <v>210</v>
      </c>
      <c r="E182" s="256" t="s">
        <v>229</v>
      </c>
      <c r="F182" s="257" t="s">
        <v>230</v>
      </c>
      <c r="G182" s="258" t="s">
        <v>213</v>
      </c>
      <c r="H182" s="259">
        <v>0.0080000000000000002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38</v>
      </c>
      <c r="O182" s="90"/>
      <c r="P182" s="228">
        <f>O182*H182</f>
        <v>0</v>
      </c>
      <c r="Q182" s="228">
        <v>1</v>
      </c>
      <c r="R182" s="228">
        <f>Q182*H182</f>
        <v>0.0080000000000000002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165</v>
      </c>
      <c r="AT182" s="230" t="s">
        <v>210</v>
      </c>
      <c r="AU182" s="230" t="s">
        <v>83</v>
      </c>
      <c r="AY182" s="16" t="s">
        <v>128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81</v>
      </c>
      <c r="BK182" s="231">
        <f>ROUND(I182*H182,2)</f>
        <v>0</v>
      </c>
      <c r="BL182" s="16" t="s">
        <v>134</v>
      </c>
      <c r="BM182" s="230" t="s">
        <v>231</v>
      </c>
    </row>
    <row r="183" s="2" customFormat="1">
      <c r="A183" s="37"/>
      <c r="B183" s="38"/>
      <c r="C183" s="39"/>
      <c r="D183" s="234" t="s">
        <v>232</v>
      </c>
      <c r="E183" s="39"/>
      <c r="F183" s="266" t="s">
        <v>233</v>
      </c>
      <c r="G183" s="39"/>
      <c r="H183" s="39"/>
      <c r="I183" s="267"/>
      <c r="J183" s="39"/>
      <c r="K183" s="39"/>
      <c r="L183" s="43"/>
      <c r="M183" s="268"/>
      <c r="N183" s="269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232</v>
      </c>
      <c r="AU183" s="16" t="s">
        <v>83</v>
      </c>
    </row>
    <row r="184" s="13" customFormat="1">
      <c r="A184" s="13"/>
      <c r="B184" s="232"/>
      <c r="C184" s="233"/>
      <c r="D184" s="234" t="s">
        <v>136</v>
      </c>
      <c r="E184" s="235" t="s">
        <v>1</v>
      </c>
      <c r="F184" s="236" t="s">
        <v>234</v>
      </c>
      <c r="G184" s="233"/>
      <c r="H184" s="237">
        <v>0.0070000000000000001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83</v>
      </c>
      <c r="AV184" s="13" t="s">
        <v>83</v>
      </c>
      <c r="AW184" s="13" t="s">
        <v>30</v>
      </c>
      <c r="AX184" s="13" t="s">
        <v>73</v>
      </c>
      <c r="AY184" s="243" t="s">
        <v>128</v>
      </c>
    </row>
    <row r="185" s="14" customFormat="1">
      <c r="A185" s="14"/>
      <c r="B185" s="244"/>
      <c r="C185" s="245"/>
      <c r="D185" s="234" t="s">
        <v>136</v>
      </c>
      <c r="E185" s="246" t="s">
        <v>1</v>
      </c>
      <c r="F185" s="247" t="s">
        <v>139</v>
      </c>
      <c r="G185" s="245"/>
      <c r="H185" s="248">
        <v>0.0070000000000000001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136</v>
      </c>
      <c r="AU185" s="254" t="s">
        <v>83</v>
      </c>
      <c r="AV185" s="14" t="s">
        <v>134</v>
      </c>
      <c r="AW185" s="14" t="s">
        <v>30</v>
      </c>
      <c r="AX185" s="14" t="s">
        <v>81</v>
      </c>
      <c r="AY185" s="254" t="s">
        <v>128</v>
      </c>
    </row>
    <row r="186" s="13" customFormat="1">
      <c r="A186" s="13"/>
      <c r="B186" s="232"/>
      <c r="C186" s="233"/>
      <c r="D186" s="234" t="s">
        <v>136</v>
      </c>
      <c r="E186" s="233"/>
      <c r="F186" s="236" t="s">
        <v>235</v>
      </c>
      <c r="G186" s="233"/>
      <c r="H186" s="237">
        <v>0.0080000000000000002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136</v>
      </c>
      <c r="AU186" s="243" t="s">
        <v>83</v>
      </c>
      <c r="AV186" s="13" t="s">
        <v>83</v>
      </c>
      <c r="AW186" s="13" t="s">
        <v>4</v>
      </c>
      <c r="AX186" s="13" t="s">
        <v>81</v>
      </c>
      <c r="AY186" s="243" t="s">
        <v>128</v>
      </c>
    </row>
    <row r="187" s="12" customFormat="1" ht="22.8" customHeight="1">
      <c r="A187" s="12"/>
      <c r="B187" s="202"/>
      <c r="C187" s="203"/>
      <c r="D187" s="204" t="s">
        <v>72</v>
      </c>
      <c r="E187" s="216" t="s">
        <v>236</v>
      </c>
      <c r="F187" s="216" t="s">
        <v>237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SUM(P188:P190)</f>
        <v>0</v>
      </c>
      <c r="Q187" s="210"/>
      <c r="R187" s="211">
        <f>SUM(R188:R190)</f>
        <v>0</v>
      </c>
      <c r="S187" s="210"/>
      <c r="T187" s="212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81</v>
      </c>
      <c r="AT187" s="214" t="s">
        <v>72</v>
      </c>
      <c r="AU187" s="214" t="s">
        <v>81</v>
      </c>
      <c r="AY187" s="213" t="s">
        <v>128</v>
      </c>
      <c r="BK187" s="215">
        <f>SUM(BK188:BK190)</f>
        <v>0</v>
      </c>
    </row>
    <row r="188" s="2" customFormat="1" ht="24.15" customHeight="1">
      <c r="A188" s="37"/>
      <c r="B188" s="38"/>
      <c r="C188" s="218" t="s">
        <v>238</v>
      </c>
      <c r="D188" s="218" t="s">
        <v>130</v>
      </c>
      <c r="E188" s="219" t="s">
        <v>239</v>
      </c>
      <c r="F188" s="220" t="s">
        <v>240</v>
      </c>
      <c r="G188" s="221" t="s">
        <v>213</v>
      </c>
      <c r="H188" s="222">
        <v>7.3179999999999996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134</v>
      </c>
      <c r="AT188" s="230" t="s">
        <v>130</v>
      </c>
      <c r="AU188" s="230" t="s">
        <v>83</v>
      </c>
      <c r="AY188" s="16" t="s">
        <v>128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134</v>
      </c>
      <c r="BM188" s="230" t="s">
        <v>241</v>
      </c>
    </row>
    <row r="189" s="2" customFormat="1" ht="33" customHeight="1">
      <c r="A189" s="37"/>
      <c r="B189" s="38"/>
      <c r="C189" s="218" t="s">
        <v>7</v>
      </c>
      <c r="D189" s="218" t="s">
        <v>130</v>
      </c>
      <c r="E189" s="219" t="s">
        <v>242</v>
      </c>
      <c r="F189" s="220" t="s">
        <v>243</v>
      </c>
      <c r="G189" s="221" t="s">
        <v>213</v>
      </c>
      <c r="H189" s="222">
        <v>7.3179999999999996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134</v>
      </c>
      <c r="AT189" s="230" t="s">
        <v>130</v>
      </c>
      <c r="AU189" s="230" t="s">
        <v>83</v>
      </c>
      <c r="AY189" s="16" t="s">
        <v>128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134</v>
      </c>
      <c r="BM189" s="230" t="s">
        <v>244</v>
      </c>
    </row>
    <row r="190" s="2" customFormat="1" ht="33" customHeight="1">
      <c r="A190" s="37"/>
      <c r="B190" s="38"/>
      <c r="C190" s="218" t="s">
        <v>245</v>
      </c>
      <c r="D190" s="218" t="s">
        <v>130</v>
      </c>
      <c r="E190" s="219" t="s">
        <v>246</v>
      </c>
      <c r="F190" s="220" t="s">
        <v>247</v>
      </c>
      <c r="G190" s="221" t="s">
        <v>213</v>
      </c>
      <c r="H190" s="222">
        <v>7.3179999999999996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134</v>
      </c>
      <c r="AT190" s="230" t="s">
        <v>130</v>
      </c>
      <c r="AU190" s="230" t="s">
        <v>83</v>
      </c>
      <c r="AY190" s="16" t="s">
        <v>128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134</v>
      </c>
      <c r="BM190" s="230" t="s">
        <v>248</v>
      </c>
    </row>
    <row r="191" s="12" customFormat="1" ht="25.92" customHeight="1">
      <c r="A191" s="12"/>
      <c r="B191" s="202"/>
      <c r="C191" s="203"/>
      <c r="D191" s="204" t="s">
        <v>72</v>
      </c>
      <c r="E191" s="205" t="s">
        <v>210</v>
      </c>
      <c r="F191" s="205" t="s">
        <v>249</v>
      </c>
      <c r="G191" s="203"/>
      <c r="H191" s="203"/>
      <c r="I191" s="206"/>
      <c r="J191" s="207">
        <f>BK191</f>
        <v>0</v>
      </c>
      <c r="K191" s="203"/>
      <c r="L191" s="208"/>
      <c r="M191" s="209"/>
      <c r="N191" s="210"/>
      <c r="O191" s="210"/>
      <c r="P191" s="211">
        <f>P192</f>
        <v>0</v>
      </c>
      <c r="Q191" s="210"/>
      <c r="R191" s="211">
        <f>R192</f>
        <v>0.00024000000000000003</v>
      </c>
      <c r="S191" s="210"/>
      <c r="T191" s="21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143</v>
      </c>
      <c r="AT191" s="214" t="s">
        <v>72</v>
      </c>
      <c r="AU191" s="214" t="s">
        <v>73</v>
      </c>
      <c r="AY191" s="213" t="s">
        <v>128</v>
      </c>
      <c r="BK191" s="215">
        <f>BK192</f>
        <v>0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250</v>
      </c>
      <c r="F192" s="216" t="s">
        <v>251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P193</f>
        <v>0</v>
      </c>
      <c r="Q192" s="210"/>
      <c r="R192" s="211">
        <f>R193</f>
        <v>0.00024000000000000003</v>
      </c>
      <c r="S192" s="210"/>
      <c r="T192" s="212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143</v>
      </c>
      <c r="AT192" s="214" t="s">
        <v>72</v>
      </c>
      <c r="AU192" s="214" t="s">
        <v>81</v>
      </c>
      <c r="AY192" s="213" t="s">
        <v>128</v>
      </c>
      <c r="BK192" s="215">
        <f>BK193</f>
        <v>0</v>
      </c>
    </row>
    <row r="193" s="2" customFormat="1" ht="24.15" customHeight="1">
      <c r="A193" s="37"/>
      <c r="B193" s="38"/>
      <c r="C193" s="218" t="s">
        <v>252</v>
      </c>
      <c r="D193" s="218" t="s">
        <v>130</v>
      </c>
      <c r="E193" s="219" t="s">
        <v>253</v>
      </c>
      <c r="F193" s="220" t="s">
        <v>254</v>
      </c>
      <c r="G193" s="221" t="s">
        <v>255</v>
      </c>
      <c r="H193" s="222">
        <v>6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38</v>
      </c>
      <c r="O193" s="90"/>
      <c r="P193" s="228">
        <f>O193*H193</f>
        <v>0</v>
      </c>
      <c r="Q193" s="228">
        <v>4.0000000000000003E-05</v>
      </c>
      <c r="R193" s="228">
        <f>Q193*H193</f>
        <v>0.00024000000000000003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256</v>
      </c>
      <c r="AT193" s="230" t="s">
        <v>130</v>
      </c>
      <c r="AU193" s="230" t="s">
        <v>83</v>
      </c>
      <c r="AY193" s="16" t="s">
        <v>128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256</v>
      </c>
      <c r="BM193" s="230" t="s">
        <v>257</v>
      </c>
    </row>
    <row r="194" s="12" customFormat="1" ht="25.92" customHeight="1">
      <c r="A194" s="12"/>
      <c r="B194" s="202"/>
      <c r="C194" s="203"/>
      <c r="D194" s="204" t="s">
        <v>72</v>
      </c>
      <c r="E194" s="205" t="s">
        <v>258</v>
      </c>
      <c r="F194" s="205" t="s">
        <v>259</v>
      </c>
      <c r="G194" s="203"/>
      <c r="H194" s="203"/>
      <c r="I194" s="206"/>
      <c r="J194" s="207">
        <f>BK194</f>
        <v>0</v>
      </c>
      <c r="K194" s="203"/>
      <c r="L194" s="208"/>
      <c r="M194" s="209"/>
      <c r="N194" s="210"/>
      <c r="O194" s="210"/>
      <c r="P194" s="211">
        <f>P195+P197+P199+P201</f>
        <v>0</v>
      </c>
      <c r="Q194" s="210"/>
      <c r="R194" s="211">
        <f>R195+R197+R199+R201</f>
        <v>0</v>
      </c>
      <c r="S194" s="210"/>
      <c r="T194" s="212">
        <f>T195+T197+T199+T201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153</v>
      </c>
      <c r="AT194" s="214" t="s">
        <v>72</v>
      </c>
      <c r="AU194" s="214" t="s">
        <v>73</v>
      </c>
      <c r="AY194" s="213" t="s">
        <v>128</v>
      </c>
      <c r="BK194" s="215">
        <f>BK195+BK197+BK199+BK201</f>
        <v>0</v>
      </c>
    </row>
    <row r="195" s="12" customFormat="1" ht="22.8" customHeight="1">
      <c r="A195" s="12"/>
      <c r="B195" s="202"/>
      <c r="C195" s="203"/>
      <c r="D195" s="204" t="s">
        <v>72</v>
      </c>
      <c r="E195" s="216" t="s">
        <v>260</v>
      </c>
      <c r="F195" s="216" t="s">
        <v>261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P196</f>
        <v>0</v>
      </c>
      <c r="Q195" s="210"/>
      <c r="R195" s="211">
        <f>R196</f>
        <v>0</v>
      </c>
      <c r="S195" s="210"/>
      <c r="T195" s="212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153</v>
      </c>
      <c r="AT195" s="214" t="s">
        <v>72</v>
      </c>
      <c r="AU195" s="214" t="s">
        <v>81</v>
      </c>
      <c r="AY195" s="213" t="s">
        <v>128</v>
      </c>
      <c r="BK195" s="215">
        <f>BK196</f>
        <v>0</v>
      </c>
    </row>
    <row r="196" s="2" customFormat="1" ht="16.5" customHeight="1">
      <c r="A196" s="37"/>
      <c r="B196" s="38"/>
      <c r="C196" s="218" t="s">
        <v>262</v>
      </c>
      <c r="D196" s="218" t="s">
        <v>130</v>
      </c>
      <c r="E196" s="219" t="s">
        <v>263</v>
      </c>
      <c r="F196" s="220" t="s">
        <v>261</v>
      </c>
      <c r="G196" s="221" t="s">
        <v>264</v>
      </c>
      <c r="H196" s="222">
        <v>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38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265</v>
      </c>
      <c r="AT196" s="230" t="s">
        <v>130</v>
      </c>
      <c r="AU196" s="230" t="s">
        <v>83</v>
      </c>
      <c r="AY196" s="16" t="s">
        <v>128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265</v>
      </c>
      <c r="BM196" s="230" t="s">
        <v>266</v>
      </c>
    </row>
    <row r="197" s="12" customFormat="1" ht="22.8" customHeight="1">
      <c r="A197" s="12"/>
      <c r="B197" s="202"/>
      <c r="C197" s="203"/>
      <c r="D197" s="204" t="s">
        <v>72</v>
      </c>
      <c r="E197" s="216" t="s">
        <v>267</v>
      </c>
      <c r="F197" s="216" t="s">
        <v>268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P198</f>
        <v>0</v>
      </c>
      <c r="Q197" s="210"/>
      <c r="R197" s="211">
        <f>R198</f>
        <v>0</v>
      </c>
      <c r="S197" s="210"/>
      <c r="T197" s="212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153</v>
      </c>
      <c r="AT197" s="214" t="s">
        <v>72</v>
      </c>
      <c r="AU197" s="214" t="s">
        <v>81</v>
      </c>
      <c r="AY197" s="213" t="s">
        <v>128</v>
      </c>
      <c r="BK197" s="215">
        <f>BK198</f>
        <v>0</v>
      </c>
    </row>
    <row r="198" s="2" customFormat="1" ht="16.5" customHeight="1">
      <c r="A198" s="37"/>
      <c r="B198" s="38"/>
      <c r="C198" s="218" t="s">
        <v>269</v>
      </c>
      <c r="D198" s="218" t="s">
        <v>130</v>
      </c>
      <c r="E198" s="219" t="s">
        <v>270</v>
      </c>
      <c r="F198" s="220" t="s">
        <v>271</v>
      </c>
      <c r="G198" s="221" t="s">
        <v>264</v>
      </c>
      <c r="H198" s="222">
        <v>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38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265</v>
      </c>
      <c r="AT198" s="230" t="s">
        <v>130</v>
      </c>
      <c r="AU198" s="230" t="s">
        <v>83</v>
      </c>
      <c r="AY198" s="16" t="s">
        <v>128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265</v>
      </c>
      <c r="BM198" s="230" t="s">
        <v>272</v>
      </c>
    </row>
    <row r="199" s="12" customFormat="1" ht="22.8" customHeight="1">
      <c r="A199" s="12"/>
      <c r="B199" s="202"/>
      <c r="C199" s="203"/>
      <c r="D199" s="204" t="s">
        <v>72</v>
      </c>
      <c r="E199" s="216" t="s">
        <v>273</v>
      </c>
      <c r="F199" s="216" t="s">
        <v>274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P200</f>
        <v>0</v>
      </c>
      <c r="Q199" s="210"/>
      <c r="R199" s="211">
        <f>R200</f>
        <v>0</v>
      </c>
      <c r="S199" s="210"/>
      <c r="T199" s="21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153</v>
      </c>
      <c r="AT199" s="214" t="s">
        <v>72</v>
      </c>
      <c r="AU199" s="214" t="s">
        <v>81</v>
      </c>
      <c r="AY199" s="213" t="s">
        <v>128</v>
      </c>
      <c r="BK199" s="215">
        <f>BK200</f>
        <v>0</v>
      </c>
    </row>
    <row r="200" s="2" customFormat="1" ht="16.5" customHeight="1">
      <c r="A200" s="37"/>
      <c r="B200" s="38"/>
      <c r="C200" s="218" t="s">
        <v>275</v>
      </c>
      <c r="D200" s="218" t="s">
        <v>130</v>
      </c>
      <c r="E200" s="219" t="s">
        <v>276</v>
      </c>
      <c r="F200" s="220" t="s">
        <v>277</v>
      </c>
      <c r="G200" s="221" t="s">
        <v>264</v>
      </c>
      <c r="H200" s="222">
        <v>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38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265</v>
      </c>
      <c r="AT200" s="230" t="s">
        <v>130</v>
      </c>
      <c r="AU200" s="230" t="s">
        <v>83</v>
      </c>
      <c r="AY200" s="16" t="s">
        <v>128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265</v>
      </c>
      <c r="BM200" s="230" t="s">
        <v>278</v>
      </c>
    </row>
    <row r="201" s="12" customFormat="1" ht="22.8" customHeight="1">
      <c r="A201" s="12"/>
      <c r="B201" s="202"/>
      <c r="C201" s="203"/>
      <c r="D201" s="204" t="s">
        <v>72</v>
      </c>
      <c r="E201" s="216" t="s">
        <v>279</v>
      </c>
      <c r="F201" s="216" t="s">
        <v>280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P202</f>
        <v>0</v>
      </c>
      <c r="Q201" s="210"/>
      <c r="R201" s="211">
        <f>R202</f>
        <v>0</v>
      </c>
      <c r="S201" s="210"/>
      <c r="T201" s="21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153</v>
      </c>
      <c r="AT201" s="214" t="s">
        <v>72</v>
      </c>
      <c r="AU201" s="214" t="s">
        <v>81</v>
      </c>
      <c r="AY201" s="213" t="s">
        <v>128</v>
      </c>
      <c r="BK201" s="215">
        <f>BK202</f>
        <v>0</v>
      </c>
    </row>
    <row r="202" s="2" customFormat="1" ht="16.5" customHeight="1">
      <c r="A202" s="37"/>
      <c r="B202" s="38"/>
      <c r="C202" s="218" t="s">
        <v>281</v>
      </c>
      <c r="D202" s="218" t="s">
        <v>130</v>
      </c>
      <c r="E202" s="219" t="s">
        <v>282</v>
      </c>
      <c r="F202" s="220" t="s">
        <v>283</v>
      </c>
      <c r="G202" s="221" t="s">
        <v>264</v>
      </c>
      <c r="H202" s="222">
        <v>1</v>
      </c>
      <c r="I202" s="223"/>
      <c r="J202" s="224">
        <f>ROUND(I202*H202,2)</f>
        <v>0</v>
      </c>
      <c r="K202" s="225"/>
      <c r="L202" s="43"/>
      <c r="M202" s="270" t="s">
        <v>1</v>
      </c>
      <c r="N202" s="271" t="s">
        <v>38</v>
      </c>
      <c r="O202" s="272"/>
      <c r="P202" s="273">
        <f>O202*H202</f>
        <v>0</v>
      </c>
      <c r="Q202" s="273">
        <v>0</v>
      </c>
      <c r="R202" s="273">
        <f>Q202*H202</f>
        <v>0</v>
      </c>
      <c r="S202" s="273">
        <v>0</v>
      </c>
      <c r="T202" s="27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265</v>
      </c>
      <c r="AT202" s="230" t="s">
        <v>130</v>
      </c>
      <c r="AU202" s="230" t="s">
        <v>83</v>
      </c>
      <c r="AY202" s="16" t="s">
        <v>128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265</v>
      </c>
      <c r="BM202" s="230" t="s">
        <v>284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21SOFBDy3yI7kMygrOaRpuNKneyay5OUw9SbFivOcPPhTvPURgX/1HcFPpDmesM9Rt3XNYmArIJ7fWlF0YWw7A==" hashValue="F1RWp4pbFs59r4F56sPix4moxkWdAinxW+BPqDi+Wvvngd9fpTSnUJeFNerh2207iR9+4iXNqYPQWnu+CrSz/g==" algorithmName="SHA-512" password="CC35"/>
  <autoFilter ref="C127:K20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propustků Pňovany-Bezdružice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ROUND((SUM(BE127:BE197)),  2)</f>
        <v>0</v>
      </c>
      <c r="G33" s="37"/>
      <c r="H33" s="37"/>
      <c r="I33" s="154">
        <v>0.20999999999999999</v>
      </c>
      <c r="J33" s="153">
        <f>ROUND(((SUM(BE127:BE197))*I33),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ROUND((SUM(BF127:BF197)),  2)</f>
        <v>0</v>
      </c>
      <c r="G34" s="37"/>
      <c r="H34" s="37"/>
      <c r="I34" s="154">
        <v>0.14999999999999999</v>
      </c>
      <c r="J34" s="153">
        <f>ROUND(((SUM(BF127:BF197))*I34),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ROUND((SUM(BG127:BG197)),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ROUND((SUM(BH127:BH197)),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ROUND((SUM(BI127:BI197)),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propustků Pňovany-Bezdružice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S02 - Propustek 4,236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25. 7. 2023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J145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286</v>
      </c>
      <c r="E100" s="187"/>
      <c r="F100" s="187"/>
      <c r="G100" s="187"/>
      <c r="H100" s="187"/>
      <c r="I100" s="187"/>
      <c r="J100" s="188">
        <f>J150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J185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108</v>
      </c>
      <c r="E103" s="181"/>
      <c r="F103" s="181"/>
      <c r="G103" s="181"/>
      <c r="H103" s="181"/>
      <c r="I103" s="181"/>
      <c r="J103" s="182">
        <f>J189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109</v>
      </c>
      <c r="E104" s="187"/>
      <c r="F104" s="187"/>
      <c r="G104" s="187"/>
      <c r="H104" s="187"/>
      <c r="I104" s="187"/>
      <c r="J104" s="188">
        <f>J190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110</v>
      </c>
      <c r="E105" s="187"/>
      <c r="F105" s="187"/>
      <c r="G105" s="187"/>
      <c r="H105" s="187"/>
      <c r="I105" s="187"/>
      <c r="J105" s="188">
        <f>J192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111</v>
      </c>
      <c r="E106" s="187"/>
      <c r="F106" s="187"/>
      <c r="G106" s="187"/>
      <c r="H106" s="187"/>
      <c r="I106" s="187"/>
      <c r="J106" s="188">
        <f>J194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112</v>
      </c>
      <c r="E107" s="187"/>
      <c r="F107" s="187"/>
      <c r="G107" s="187"/>
      <c r="H107" s="187"/>
      <c r="I107" s="187"/>
      <c r="J107" s="188">
        <f>J196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Oprava propustků Pňovany-Bezdružice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S02 - Propustek 4,236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25. 7. 2023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29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31" t="s">
        <v>31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114</v>
      </c>
      <c r="D126" s="193" t="s">
        <v>58</v>
      </c>
      <c r="E126" s="193" t="s">
        <v>54</v>
      </c>
      <c r="F126" s="193" t="s">
        <v>55</v>
      </c>
      <c r="G126" s="193" t="s">
        <v>115</v>
      </c>
      <c r="H126" s="193" t="s">
        <v>116</v>
      </c>
      <c r="I126" s="193" t="s">
        <v>117</v>
      </c>
      <c r="J126" s="194" t="s">
        <v>98</v>
      </c>
      <c r="K126" s="195" t="s">
        <v>118</v>
      </c>
      <c r="L126" s="196"/>
      <c r="M126" s="99" t="s">
        <v>1</v>
      </c>
      <c r="N126" s="100" t="s">
        <v>37</v>
      </c>
      <c r="O126" s="100" t="s">
        <v>119</v>
      </c>
      <c r="P126" s="100" t="s">
        <v>120</v>
      </c>
      <c r="Q126" s="100" t="s">
        <v>121</v>
      </c>
      <c r="R126" s="100" t="s">
        <v>122</v>
      </c>
      <c r="S126" s="100" t="s">
        <v>123</v>
      </c>
      <c r="T126" s="101" t="s">
        <v>124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125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P128+P189</f>
        <v>0</v>
      </c>
      <c r="Q127" s="103"/>
      <c r="R127" s="199">
        <f>R128+R189</f>
        <v>7.1140933999999998</v>
      </c>
      <c r="S127" s="103"/>
      <c r="T127" s="200">
        <f>T128+T189</f>
        <v>1.9633759999999996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100</v>
      </c>
      <c r="BK127" s="201">
        <f>BK128+BK189</f>
        <v>0</v>
      </c>
    </row>
    <row r="128" s="12" customFormat="1" ht="25.92" customHeight="1">
      <c r="A128" s="12"/>
      <c r="B128" s="202"/>
      <c r="C128" s="203"/>
      <c r="D128" s="204" t="s">
        <v>72</v>
      </c>
      <c r="E128" s="205" t="s">
        <v>126</v>
      </c>
      <c r="F128" s="205" t="s">
        <v>127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P129+P145+P150+P153+P185</f>
        <v>0</v>
      </c>
      <c r="Q128" s="210"/>
      <c r="R128" s="211">
        <f>R129+R145+R150+R153+R185</f>
        <v>7.1140933999999998</v>
      </c>
      <c r="S128" s="210"/>
      <c r="T128" s="212">
        <f>T129+T145+T150+T153+T185</f>
        <v>1.9633759999999996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73</v>
      </c>
      <c r="AY128" s="213" t="s">
        <v>128</v>
      </c>
      <c r="BK128" s="215">
        <f>BK129+BK145+BK150+BK153+BK185</f>
        <v>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81</v>
      </c>
      <c r="F129" s="216" t="s">
        <v>129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SUM(P130:P144)</f>
        <v>0</v>
      </c>
      <c r="Q129" s="210"/>
      <c r="R129" s="211">
        <f>SUM(R130:R144)</f>
        <v>0.0112</v>
      </c>
      <c r="S129" s="210"/>
      <c r="T129" s="212">
        <f>SUM(T130:T144)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128</v>
      </c>
      <c r="BK129" s="215">
        <f>SUM(BK130:BK144)</f>
        <v>0</v>
      </c>
    </row>
    <row r="130" s="2" customFormat="1" ht="24.15" customHeight="1">
      <c r="A130" s="37"/>
      <c r="B130" s="38"/>
      <c r="C130" s="218" t="s">
        <v>81</v>
      </c>
      <c r="D130" s="218" t="s">
        <v>130</v>
      </c>
      <c r="E130" s="219" t="s">
        <v>144</v>
      </c>
      <c r="F130" s="220" t="s">
        <v>145</v>
      </c>
      <c r="G130" s="221" t="s">
        <v>146</v>
      </c>
      <c r="H130" s="222">
        <v>4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134</v>
      </c>
      <c r="AT130" s="230" t="s">
        <v>130</v>
      </c>
      <c r="AU130" s="230" t="s">
        <v>83</v>
      </c>
      <c r="AY130" s="16" t="s">
        <v>128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134</v>
      </c>
      <c r="BM130" s="230" t="s">
        <v>287</v>
      </c>
    </row>
    <row r="131" s="13" customFormat="1">
      <c r="A131" s="13"/>
      <c r="B131" s="232"/>
      <c r="C131" s="233"/>
      <c r="D131" s="234" t="s">
        <v>136</v>
      </c>
      <c r="E131" s="235" t="s">
        <v>1</v>
      </c>
      <c r="F131" s="236" t="s">
        <v>148</v>
      </c>
      <c r="G131" s="233"/>
      <c r="H131" s="237">
        <v>4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136</v>
      </c>
      <c r="AU131" s="243" t="s">
        <v>83</v>
      </c>
      <c r="AV131" s="13" t="s">
        <v>83</v>
      </c>
      <c r="AW131" s="13" t="s">
        <v>30</v>
      </c>
      <c r="AX131" s="13" t="s">
        <v>73</v>
      </c>
      <c r="AY131" s="243" t="s">
        <v>128</v>
      </c>
    </row>
    <row r="132" s="14" customFormat="1">
      <c r="A132" s="14"/>
      <c r="B132" s="244"/>
      <c r="C132" s="245"/>
      <c r="D132" s="234" t="s">
        <v>136</v>
      </c>
      <c r="E132" s="246" t="s">
        <v>1</v>
      </c>
      <c r="F132" s="247" t="s">
        <v>139</v>
      </c>
      <c r="G132" s="245"/>
      <c r="H132" s="248">
        <v>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136</v>
      </c>
      <c r="AU132" s="254" t="s">
        <v>83</v>
      </c>
      <c r="AV132" s="14" t="s">
        <v>134</v>
      </c>
      <c r="AW132" s="14" t="s">
        <v>30</v>
      </c>
      <c r="AX132" s="14" t="s">
        <v>81</v>
      </c>
      <c r="AY132" s="254" t="s">
        <v>128</v>
      </c>
    </row>
    <row r="133" s="2" customFormat="1" ht="24.15" customHeight="1">
      <c r="A133" s="37"/>
      <c r="B133" s="38"/>
      <c r="C133" s="218" t="s">
        <v>83</v>
      </c>
      <c r="D133" s="218" t="s">
        <v>130</v>
      </c>
      <c r="E133" s="219" t="s">
        <v>288</v>
      </c>
      <c r="F133" s="220" t="s">
        <v>289</v>
      </c>
      <c r="G133" s="221" t="s">
        <v>133</v>
      </c>
      <c r="H133" s="222">
        <v>5.5999999999999996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0.002</v>
      </c>
      <c r="R133" s="228">
        <f>Q133*H133</f>
        <v>0.0112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134</v>
      </c>
      <c r="AT133" s="230" t="s">
        <v>130</v>
      </c>
      <c r="AU133" s="230" t="s">
        <v>83</v>
      </c>
      <c r="AY133" s="16" t="s">
        <v>128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134</v>
      </c>
      <c r="BM133" s="230" t="s">
        <v>290</v>
      </c>
    </row>
    <row r="134" s="13" customFormat="1">
      <c r="A134" s="13"/>
      <c r="B134" s="232"/>
      <c r="C134" s="233"/>
      <c r="D134" s="234" t="s">
        <v>136</v>
      </c>
      <c r="E134" s="235" t="s">
        <v>1</v>
      </c>
      <c r="F134" s="236" t="s">
        <v>291</v>
      </c>
      <c r="G134" s="233"/>
      <c r="H134" s="237">
        <v>5.5999999999999996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136</v>
      </c>
      <c r="AU134" s="243" t="s">
        <v>83</v>
      </c>
      <c r="AV134" s="13" t="s">
        <v>83</v>
      </c>
      <c r="AW134" s="13" t="s">
        <v>30</v>
      </c>
      <c r="AX134" s="13" t="s">
        <v>73</v>
      </c>
      <c r="AY134" s="243" t="s">
        <v>128</v>
      </c>
    </row>
    <row r="135" s="14" customFormat="1">
      <c r="A135" s="14"/>
      <c r="B135" s="244"/>
      <c r="C135" s="245"/>
      <c r="D135" s="234" t="s">
        <v>136</v>
      </c>
      <c r="E135" s="246" t="s">
        <v>1</v>
      </c>
      <c r="F135" s="247" t="s">
        <v>139</v>
      </c>
      <c r="G135" s="245"/>
      <c r="H135" s="248">
        <v>5.5999999999999996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83</v>
      </c>
      <c r="AV135" s="14" t="s">
        <v>134</v>
      </c>
      <c r="AW135" s="14" t="s">
        <v>30</v>
      </c>
      <c r="AX135" s="14" t="s">
        <v>81</v>
      </c>
      <c r="AY135" s="254" t="s">
        <v>128</v>
      </c>
    </row>
    <row r="136" s="2" customFormat="1" ht="24.15" customHeight="1">
      <c r="A136" s="37"/>
      <c r="B136" s="38"/>
      <c r="C136" s="218" t="s">
        <v>143</v>
      </c>
      <c r="D136" s="218" t="s">
        <v>130</v>
      </c>
      <c r="E136" s="219" t="s">
        <v>292</v>
      </c>
      <c r="F136" s="220" t="s">
        <v>293</v>
      </c>
      <c r="G136" s="221" t="s">
        <v>133</v>
      </c>
      <c r="H136" s="222">
        <v>5.5999999999999996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134</v>
      </c>
      <c r="AT136" s="230" t="s">
        <v>130</v>
      </c>
      <c r="AU136" s="230" t="s">
        <v>83</v>
      </c>
      <c r="AY136" s="16" t="s">
        <v>128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134</v>
      </c>
      <c r="BM136" s="230" t="s">
        <v>294</v>
      </c>
    </row>
    <row r="137" s="2" customFormat="1" ht="37.8" customHeight="1">
      <c r="A137" s="37"/>
      <c r="B137" s="38"/>
      <c r="C137" s="218" t="s">
        <v>134</v>
      </c>
      <c r="D137" s="218" t="s">
        <v>130</v>
      </c>
      <c r="E137" s="219" t="s">
        <v>150</v>
      </c>
      <c r="F137" s="220" t="s">
        <v>151</v>
      </c>
      <c r="G137" s="221" t="s">
        <v>146</v>
      </c>
      <c r="H137" s="222">
        <v>4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134</v>
      </c>
      <c r="AT137" s="230" t="s">
        <v>130</v>
      </c>
      <c r="AU137" s="230" t="s">
        <v>83</v>
      </c>
      <c r="AY137" s="16" t="s">
        <v>128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134</v>
      </c>
      <c r="BM137" s="230" t="s">
        <v>295</v>
      </c>
    </row>
    <row r="138" s="2" customFormat="1" ht="24.15" customHeight="1">
      <c r="A138" s="37"/>
      <c r="B138" s="38"/>
      <c r="C138" s="218" t="s">
        <v>153</v>
      </c>
      <c r="D138" s="218" t="s">
        <v>130</v>
      </c>
      <c r="E138" s="219" t="s">
        <v>154</v>
      </c>
      <c r="F138" s="220" t="s">
        <v>155</v>
      </c>
      <c r="G138" s="221" t="s">
        <v>146</v>
      </c>
      <c r="H138" s="222">
        <v>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134</v>
      </c>
      <c r="AT138" s="230" t="s">
        <v>130</v>
      </c>
      <c r="AU138" s="230" t="s">
        <v>83</v>
      </c>
      <c r="AY138" s="16" t="s">
        <v>128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134</v>
      </c>
      <c r="BM138" s="230" t="s">
        <v>296</v>
      </c>
    </row>
    <row r="139" s="2" customFormat="1" ht="24.15" customHeight="1">
      <c r="A139" s="37"/>
      <c r="B139" s="38"/>
      <c r="C139" s="218" t="s">
        <v>157</v>
      </c>
      <c r="D139" s="218" t="s">
        <v>130</v>
      </c>
      <c r="E139" s="219" t="s">
        <v>158</v>
      </c>
      <c r="F139" s="220" t="s">
        <v>159</v>
      </c>
      <c r="G139" s="221" t="s">
        <v>146</v>
      </c>
      <c r="H139" s="222">
        <v>4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134</v>
      </c>
      <c r="AT139" s="230" t="s">
        <v>130</v>
      </c>
      <c r="AU139" s="230" t="s">
        <v>83</v>
      </c>
      <c r="AY139" s="16" t="s">
        <v>128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134</v>
      </c>
      <c r="BM139" s="230" t="s">
        <v>297</v>
      </c>
    </row>
    <row r="140" s="2" customFormat="1" ht="33" customHeight="1">
      <c r="A140" s="37"/>
      <c r="B140" s="38"/>
      <c r="C140" s="218" t="s">
        <v>161</v>
      </c>
      <c r="D140" s="218" t="s">
        <v>130</v>
      </c>
      <c r="E140" s="219" t="s">
        <v>162</v>
      </c>
      <c r="F140" s="220" t="s">
        <v>163</v>
      </c>
      <c r="G140" s="221" t="s">
        <v>146</v>
      </c>
      <c r="H140" s="222">
        <v>4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134</v>
      </c>
      <c r="AT140" s="230" t="s">
        <v>130</v>
      </c>
      <c r="AU140" s="230" t="s">
        <v>83</v>
      </c>
      <c r="AY140" s="16" t="s">
        <v>128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134</v>
      </c>
      <c r="BM140" s="230" t="s">
        <v>298</v>
      </c>
    </row>
    <row r="141" s="2" customFormat="1" ht="37.8" customHeight="1">
      <c r="A141" s="37"/>
      <c r="B141" s="38"/>
      <c r="C141" s="218" t="s">
        <v>165</v>
      </c>
      <c r="D141" s="218" t="s">
        <v>130</v>
      </c>
      <c r="E141" s="219" t="s">
        <v>166</v>
      </c>
      <c r="F141" s="220" t="s">
        <v>167</v>
      </c>
      <c r="G141" s="221" t="s">
        <v>133</v>
      </c>
      <c r="H141" s="222">
        <v>14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134</v>
      </c>
      <c r="AT141" s="230" t="s">
        <v>130</v>
      </c>
      <c r="AU141" s="230" t="s">
        <v>83</v>
      </c>
      <c r="AY141" s="16" t="s">
        <v>128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134</v>
      </c>
      <c r="BM141" s="230" t="s">
        <v>299</v>
      </c>
    </row>
    <row r="142" s="13" customFormat="1">
      <c r="A142" s="13"/>
      <c r="B142" s="232"/>
      <c r="C142" s="233"/>
      <c r="D142" s="234" t="s">
        <v>136</v>
      </c>
      <c r="E142" s="235" t="s">
        <v>1</v>
      </c>
      <c r="F142" s="236" t="s">
        <v>300</v>
      </c>
      <c r="G142" s="233"/>
      <c r="H142" s="237">
        <v>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136</v>
      </c>
      <c r="AU142" s="243" t="s">
        <v>83</v>
      </c>
      <c r="AV142" s="13" t="s">
        <v>83</v>
      </c>
      <c r="AW142" s="13" t="s">
        <v>30</v>
      </c>
      <c r="AX142" s="13" t="s">
        <v>73</v>
      </c>
      <c r="AY142" s="243" t="s">
        <v>128</v>
      </c>
    </row>
    <row r="143" s="13" customFormat="1">
      <c r="A143" s="13"/>
      <c r="B143" s="232"/>
      <c r="C143" s="233"/>
      <c r="D143" s="234" t="s">
        <v>136</v>
      </c>
      <c r="E143" s="235" t="s">
        <v>1</v>
      </c>
      <c r="F143" s="236" t="s">
        <v>301</v>
      </c>
      <c r="G143" s="233"/>
      <c r="H143" s="237">
        <v>8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136</v>
      </c>
      <c r="AU143" s="243" t="s">
        <v>83</v>
      </c>
      <c r="AV143" s="13" t="s">
        <v>83</v>
      </c>
      <c r="AW143" s="13" t="s">
        <v>30</v>
      </c>
      <c r="AX143" s="13" t="s">
        <v>73</v>
      </c>
      <c r="AY143" s="243" t="s">
        <v>128</v>
      </c>
    </row>
    <row r="144" s="14" customFormat="1">
      <c r="A144" s="14"/>
      <c r="B144" s="244"/>
      <c r="C144" s="245"/>
      <c r="D144" s="234" t="s">
        <v>136</v>
      </c>
      <c r="E144" s="246" t="s">
        <v>1</v>
      </c>
      <c r="F144" s="247" t="s">
        <v>139</v>
      </c>
      <c r="G144" s="245"/>
      <c r="H144" s="248">
        <v>14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136</v>
      </c>
      <c r="AU144" s="254" t="s">
        <v>83</v>
      </c>
      <c r="AV144" s="14" t="s">
        <v>134</v>
      </c>
      <c r="AW144" s="14" t="s">
        <v>30</v>
      </c>
      <c r="AX144" s="14" t="s">
        <v>81</v>
      </c>
      <c r="AY144" s="254" t="s">
        <v>128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143</v>
      </c>
      <c r="F145" s="216" t="s">
        <v>171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SUM(P146:P149)</f>
        <v>0</v>
      </c>
      <c r="Q145" s="210"/>
      <c r="R145" s="211">
        <f>SUM(R146:R149)</f>
        <v>3.8819432000000003</v>
      </c>
      <c r="S145" s="210"/>
      <c r="T145" s="21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128</v>
      </c>
      <c r="BK145" s="215">
        <f>SUM(BK146:BK149)</f>
        <v>0</v>
      </c>
    </row>
    <row r="146" s="2" customFormat="1" ht="33" customHeight="1">
      <c r="A146" s="37"/>
      <c r="B146" s="38"/>
      <c r="C146" s="218" t="s">
        <v>172</v>
      </c>
      <c r="D146" s="218" t="s">
        <v>130</v>
      </c>
      <c r="E146" s="219" t="s">
        <v>173</v>
      </c>
      <c r="F146" s="220" t="s">
        <v>174</v>
      </c>
      <c r="G146" s="221" t="s">
        <v>146</v>
      </c>
      <c r="H146" s="222">
        <v>1.3600000000000001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2.8543699999999999</v>
      </c>
      <c r="R146" s="228">
        <f>Q146*H146</f>
        <v>3.8819432000000003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134</v>
      </c>
      <c r="AT146" s="230" t="s">
        <v>130</v>
      </c>
      <c r="AU146" s="230" t="s">
        <v>83</v>
      </c>
      <c r="AY146" s="16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134</v>
      </c>
      <c r="BM146" s="230" t="s">
        <v>302</v>
      </c>
    </row>
    <row r="147" s="13" customFormat="1">
      <c r="A147" s="13"/>
      <c r="B147" s="232"/>
      <c r="C147" s="233"/>
      <c r="D147" s="234" t="s">
        <v>136</v>
      </c>
      <c r="E147" s="235" t="s">
        <v>1</v>
      </c>
      <c r="F147" s="236" t="s">
        <v>303</v>
      </c>
      <c r="G147" s="233"/>
      <c r="H147" s="237">
        <v>0.68000000000000005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83</v>
      </c>
      <c r="AV147" s="13" t="s">
        <v>83</v>
      </c>
      <c r="AW147" s="13" t="s">
        <v>30</v>
      </c>
      <c r="AX147" s="13" t="s">
        <v>73</v>
      </c>
      <c r="AY147" s="243" t="s">
        <v>128</v>
      </c>
    </row>
    <row r="148" s="13" customFormat="1">
      <c r="A148" s="13"/>
      <c r="B148" s="232"/>
      <c r="C148" s="233"/>
      <c r="D148" s="234" t="s">
        <v>136</v>
      </c>
      <c r="E148" s="235" t="s">
        <v>1</v>
      </c>
      <c r="F148" s="236" t="s">
        <v>304</v>
      </c>
      <c r="G148" s="233"/>
      <c r="H148" s="237">
        <v>0.68000000000000005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136</v>
      </c>
      <c r="AU148" s="243" t="s">
        <v>83</v>
      </c>
      <c r="AV148" s="13" t="s">
        <v>83</v>
      </c>
      <c r="AW148" s="13" t="s">
        <v>30</v>
      </c>
      <c r="AX148" s="13" t="s">
        <v>73</v>
      </c>
      <c r="AY148" s="243" t="s">
        <v>128</v>
      </c>
    </row>
    <row r="149" s="14" customFormat="1">
      <c r="A149" s="14"/>
      <c r="B149" s="244"/>
      <c r="C149" s="245"/>
      <c r="D149" s="234" t="s">
        <v>136</v>
      </c>
      <c r="E149" s="246" t="s">
        <v>1</v>
      </c>
      <c r="F149" s="247" t="s">
        <v>139</v>
      </c>
      <c r="G149" s="245"/>
      <c r="H149" s="248">
        <v>1.3600000000000001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136</v>
      </c>
      <c r="AU149" s="254" t="s">
        <v>83</v>
      </c>
      <c r="AV149" s="14" t="s">
        <v>134</v>
      </c>
      <c r="AW149" s="14" t="s">
        <v>30</v>
      </c>
      <c r="AX149" s="14" t="s">
        <v>81</v>
      </c>
      <c r="AY149" s="254" t="s">
        <v>128</v>
      </c>
    </row>
    <row r="150" s="12" customFormat="1" ht="22.8" customHeight="1">
      <c r="A150" s="12"/>
      <c r="B150" s="202"/>
      <c r="C150" s="203"/>
      <c r="D150" s="204" t="s">
        <v>72</v>
      </c>
      <c r="E150" s="216" t="s">
        <v>153</v>
      </c>
      <c r="F150" s="216" t="s">
        <v>305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SUM(P151:P152)</f>
        <v>0</v>
      </c>
      <c r="Q150" s="210"/>
      <c r="R150" s="211">
        <f>SUM(R151:R152)</f>
        <v>1.3999999999999999</v>
      </c>
      <c r="S150" s="210"/>
      <c r="T150" s="212">
        <f>SUM(T151:T152)</f>
        <v>0.20000000000000001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81</v>
      </c>
      <c r="AT150" s="214" t="s">
        <v>72</v>
      </c>
      <c r="AU150" s="214" t="s">
        <v>81</v>
      </c>
      <c r="AY150" s="213" t="s">
        <v>128</v>
      </c>
      <c r="BK150" s="215">
        <f>SUM(BK151:BK152)</f>
        <v>0</v>
      </c>
    </row>
    <row r="151" s="2" customFormat="1" ht="16.5" customHeight="1">
      <c r="A151" s="37"/>
      <c r="B151" s="38"/>
      <c r="C151" s="218" t="s">
        <v>179</v>
      </c>
      <c r="D151" s="218" t="s">
        <v>130</v>
      </c>
      <c r="E151" s="219" t="s">
        <v>306</v>
      </c>
      <c r="F151" s="220" t="s">
        <v>307</v>
      </c>
      <c r="G151" s="221" t="s">
        <v>146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0.20000000000000001</v>
      </c>
      <c r="T151" s="229">
        <f>S151*H151</f>
        <v>0.20000000000000001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134</v>
      </c>
      <c r="AT151" s="230" t="s">
        <v>130</v>
      </c>
      <c r="AU151" s="230" t="s">
        <v>83</v>
      </c>
      <c r="AY151" s="16" t="s">
        <v>128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134</v>
      </c>
      <c r="BM151" s="230" t="s">
        <v>308</v>
      </c>
    </row>
    <row r="152" s="2" customFormat="1" ht="21.75" customHeight="1">
      <c r="A152" s="37"/>
      <c r="B152" s="38"/>
      <c r="C152" s="255" t="s">
        <v>185</v>
      </c>
      <c r="D152" s="255" t="s">
        <v>210</v>
      </c>
      <c r="E152" s="256" t="s">
        <v>309</v>
      </c>
      <c r="F152" s="257" t="s">
        <v>310</v>
      </c>
      <c r="G152" s="258" t="s">
        <v>213</v>
      </c>
      <c r="H152" s="259">
        <v>1.3999999999999999</v>
      </c>
      <c r="I152" s="260"/>
      <c r="J152" s="261">
        <f>ROUND(I152*H152,2)</f>
        <v>0</v>
      </c>
      <c r="K152" s="262"/>
      <c r="L152" s="263"/>
      <c r="M152" s="264" t="s">
        <v>1</v>
      </c>
      <c r="N152" s="265" t="s">
        <v>38</v>
      </c>
      <c r="O152" s="90"/>
      <c r="P152" s="228">
        <f>O152*H152</f>
        <v>0</v>
      </c>
      <c r="Q152" s="228">
        <v>1</v>
      </c>
      <c r="R152" s="228">
        <f>Q152*H152</f>
        <v>1.3999999999999999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165</v>
      </c>
      <c r="AT152" s="230" t="s">
        <v>210</v>
      </c>
      <c r="AU152" s="230" t="s">
        <v>83</v>
      </c>
      <c r="AY152" s="16" t="s">
        <v>128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81</v>
      </c>
      <c r="BK152" s="231">
        <f>ROUND(I152*H152,2)</f>
        <v>0</v>
      </c>
      <c r="BL152" s="16" t="s">
        <v>134</v>
      </c>
      <c r="BM152" s="230" t="s">
        <v>311</v>
      </c>
    </row>
    <row r="153" s="12" customFormat="1" ht="22.8" customHeight="1">
      <c r="A153" s="12"/>
      <c r="B153" s="202"/>
      <c r="C153" s="203"/>
      <c r="D153" s="204" t="s">
        <v>72</v>
      </c>
      <c r="E153" s="216" t="s">
        <v>172</v>
      </c>
      <c r="F153" s="216" t="s">
        <v>178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SUM(P154:P184)</f>
        <v>0</v>
      </c>
      <c r="Q153" s="210"/>
      <c r="R153" s="211">
        <f>SUM(R154:R184)</f>
        <v>1.8209502</v>
      </c>
      <c r="S153" s="210"/>
      <c r="T153" s="212">
        <f>SUM(T154:T184)</f>
        <v>1.7633759999999996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81</v>
      </c>
      <c r="AT153" s="214" t="s">
        <v>72</v>
      </c>
      <c r="AU153" s="214" t="s">
        <v>81</v>
      </c>
      <c r="AY153" s="213" t="s">
        <v>128</v>
      </c>
      <c r="BK153" s="215">
        <f>SUM(BK154:BK184)</f>
        <v>0</v>
      </c>
    </row>
    <row r="154" s="2" customFormat="1" ht="24.15" customHeight="1">
      <c r="A154" s="37"/>
      <c r="B154" s="38"/>
      <c r="C154" s="218" t="s">
        <v>190</v>
      </c>
      <c r="D154" s="218" t="s">
        <v>130</v>
      </c>
      <c r="E154" s="219" t="s">
        <v>180</v>
      </c>
      <c r="F154" s="220" t="s">
        <v>181</v>
      </c>
      <c r="G154" s="221" t="s">
        <v>133</v>
      </c>
      <c r="H154" s="222">
        <v>3.4199999999999999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0.00029999999999999997</v>
      </c>
      <c r="T154" s="229">
        <f>S154*H154</f>
        <v>0.0010259999999999998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134</v>
      </c>
      <c r="AT154" s="230" t="s">
        <v>130</v>
      </c>
      <c r="AU154" s="230" t="s">
        <v>83</v>
      </c>
      <c r="AY154" s="16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134</v>
      </c>
      <c r="BM154" s="230" t="s">
        <v>312</v>
      </c>
    </row>
    <row r="155" s="13" customFormat="1">
      <c r="A155" s="13"/>
      <c r="B155" s="232"/>
      <c r="C155" s="233"/>
      <c r="D155" s="234" t="s">
        <v>136</v>
      </c>
      <c r="E155" s="235" t="s">
        <v>1</v>
      </c>
      <c r="F155" s="236" t="s">
        <v>313</v>
      </c>
      <c r="G155" s="233"/>
      <c r="H155" s="237">
        <v>3.4199999999999999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136</v>
      </c>
      <c r="AU155" s="243" t="s">
        <v>83</v>
      </c>
      <c r="AV155" s="13" t="s">
        <v>83</v>
      </c>
      <c r="AW155" s="13" t="s">
        <v>30</v>
      </c>
      <c r="AX155" s="13" t="s">
        <v>73</v>
      </c>
      <c r="AY155" s="243" t="s">
        <v>128</v>
      </c>
    </row>
    <row r="156" s="14" customFormat="1">
      <c r="A156" s="14"/>
      <c r="B156" s="244"/>
      <c r="C156" s="245"/>
      <c r="D156" s="234" t="s">
        <v>136</v>
      </c>
      <c r="E156" s="246" t="s">
        <v>1</v>
      </c>
      <c r="F156" s="247" t="s">
        <v>139</v>
      </c>
      <c r="G156" s="245"/>
      <c r="H156" s="248">
        <v>3.4199999999999999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136</v>
      </c>
      <c r="AU156" s="254" t="s">
        <v>83</v>
      </c>
      <c r="AV156" s="14" t="s">
        <v>134</v>
      </c>
      <c r="AW156" s="14" t="s">
        <v>30</v>
      </c>
      <c r="AX156" s="14" t="s">
        <v>81</v>
      </c>
      <c r="AY156" s="254" t="s">
        <v>128</v>
      </c>
    </row>
    <row r="157" s="2" customFormat="1" ht="24.15" customHeight="1">
      <c r="A157" s="37"/>
      <c r="B157" s="38"/>
      <c r="C157" s="218" t="s">
        <v>195</v>
      </c>
      <c r="D157" s="218" t="s">
        <v>130</v>
      </c>
      <c r="E157" s="219" t="s">
        <v>186</v>
      </c>
      <c r="F157" s="220" t="s">
        <v>187</v>
      </c>
      <c r="G157" s="221" t="s">
        <v>146</v>
      </c>
      <c r="H157" s="222">
        <v>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0.001</v>
      </c>
      <c r="T157" s="229">
        <f>S157*H157</f>
        <v>0.001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134</v>
      </c>
      <c r="AT157" s="230" t="s">
        <v>130</v>
      </c>
      <c r="AU157" s="230" t="s">
        <v>83</v>
      </c>
      <c r="AY157" s="16" t="s">
        <v>128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81</v>
      </c>
      <c r="BK157" s="231">
        <f>ROUND(I157*H157,2)</f>
        <v>0</v>
      </c>
      <c r="BL157" s="16" t="s">
        <v>134</v>
      </c>
      <c r="BM157" s="230" t="s">
        <v>314</v>
      </c>
    </row>
    <row r="158" s="13" customFormat="1">
      <c r="A158" s="13"/>
      <c r="B158" s="232"/>
      <c r="C158" s="233"/>
      <c r="D158" s="234" t="s">
        <v>136</v>
      </c>
      <c r="E158" s="235" t="s">
        <v>1</v>
      </c>
      <c r="F158" s="236" t="s">
        <v>315</v>
      </c>
      <c r="G158" s="233"/>
      <c r="H158" s="237">
        <v>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136</v>
      </c>
      <c r="AU158" s="243" t="s">
        <v>83</v>
      </c>
      <c r="AV158" s="13" t="s">
        <v>83</v>
      </c>
      <c r="AW158" s="13" t="s">
        <v>30</v>
      </c>
      <c r="AX158" s="13" t="s">
        <v>73</v>
      </c>
      <c r="AY158" s="243" t="s">
        <v>128</v>
      </c>
    </row>
    <row r="159" s="14" customFormat="1">
      <c r="A159" s="14"/>
      <c r="B159" s="244"/>
      <c r="C159" s="245"/>
      <c r="D159" s="234" t="s">
        <v>136</v>
      </c>
      <c r="E159" s="246" t="s">
        <v>1</v>
      </c>
      <c r="F159" s="247" t="s">
        <v>139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83</v>
      </c>
      <c r="AV159" s="14" t="s">
        <v>134</v>
      </c>
      <c r="AW159" s="14" t="s">
        <v>30</v>
      </c>
      <c r="AX159" s="14" t="s">
        <v>81</v>
      </c>
      <c r="AY159" s="254" t="s">
        <v>128</v>
      </c>
    </row>
    <row r="160" s="2" customFormat="1" ht="24.15" customHeight="1">
      <c r="A160" s="37"/>
      <c r="B160" s="38"/>
      <c r="C160" s="218" t="s">
        <v>202</v>
      </c>
      <c r="D160" s="218" t="s">
        <v>130</v>
      </c>
      <c r="E160" s="219" t="s">
        <v>191</v>
      </c>
      <c r="F160" s="220" t="s">
        <v>192</v>
      </c>
      <c r="G160" s="221" t="s">
        <v>146</v>
      </c>
      <c r="H160" s="222">
        <v>2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0.001</v>
      </c>
      <c r="T160" s="229">
        <f>S160*H160</f>
        <v>0.002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134</v>
      </c>
      <c r="AT160" s="230" t="s">
        <v>130</v>
      </c>
      <c r="AU160" s="230" t="s">
        <v>83</v>
      </c>
      <c r="AY160" s="16" t="s">
        <v>128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134</v>
      </c>
      <c r="BM160" s="230" t="s">
        <v>316</v>
      </c>
    </row>
    <row r="161" s="13" customFormat="1">
      <c r="A161" s="13"/>
      <c r="B161" s="232"/>
      <c r="C161" s="233"/>
      <c r="D161" s="234" t="s">
        <v>136</v>
      </c>
      <c r="E161" s="235" t="s">
        <v>1</v>
      </c>
      <c r="F161" s="236" t="s">
        <v>317</v>
      </c>
      <c r="G161" s="233"/>
      <c r="H161" s="237">
        <v>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83</v>
      </c>
      <c r="AV161" s="13" t="s">
        <v>83</v>
      </c>
      <c r="AW161" s="13" t="s">
        <v>30</v>
      </c>
      <c r="AX161" s="13" t="s">
        <v>73</v>
      </c>
      <c r="AY161" s="243" t="s">
        <v>128</v>
      </c>
    </row>
    <row r="162" s="14" customFormat="1">
      <c r="A162" s="14"/>
      <c r="B162" s="244"/>
      <c r="C162" s="245"/>
      <c r="D162" s="234" t="s">
        <v>136</v>
      </c>
      <c r="E162" s="246" t="s">
        <v>1</v>
      </c>
      <c r="F162" s="247" t="s">
        <v>139</v>
      </c>
      <c r="G162" s="245"/>
      <c r="H162" s="248">
        <v>2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83</v>
      </c>
      <c r="AV162" s="14" t="s">
        <v>134</v>
      </c>
      <c r="AW162" s="14" t="s">
        <v>30</v>
      </c>
      <c r="AX162" s="14" t="s">
        <v>81</v>
      </c>
      <c r="AY162" s="254" t="s">
        <v>128</v>
      </c>
    </row>
    <row r="163" s="2" customFormat="1" ht="24.15" customHeight="1">
      <c r="A163" s="37"/>
      <c r="B163" s="38"/>
      <c r="C163" s="218" t="s">
        <v>8</v>
      </c>
      <c r="D163" s="218" t="s">
        <v>130</v>
      </c>
      <c r="E163" s="219" t="s">
        <v>196</v>
      </c>
      <c r="F163" s="220" t="s">
        <v>197</v>
      </c>
      <c r="G163" s="221" t="s">
        <v>133</v>
      </c>
      <c r="H163" s="222">
        <v>6.5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0.077899999999999997</v>
      </c>
      <c r="T163" s="229">
        <f>S163*H163</f>
        <v>0.50634999999999997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134</v>
      </c>
      <c r="AT163" s="230" t="s">
        <v>130</v>
      </c>
      <c r="AU163" s="230" t="s">
        <v>83</v>
      </c>
      <c r="AY163" s="16" t="s">
        <v>128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134</v>
      </c>
      <c r="BM163" s="230" t="s">
        <v>318</v>
      </c>
    </row>
    <row r="164" s="13" customFormat="1">
      <c r="A164" s="13"/>
      <c r="B164" s="232"/>
      <c r="C164" s="233"/>
      <c r="D164" s="234" t="s">
        <v>136</v>
      </c>
      <c r="E164" s="235" t="s">
        <v>1</v>
      </c>
      <c r="F164" s="236" t="s">
        <v>319</v>
      </c>
      <c r="G164" s="233"/>
      <c r="H164" s="237">
        <v>3.0800000000000001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136</v>
      </c>
      <c r="AU164" s="243" t="s">
        <v>83</v>
      </c>
      <c r="AV164" s="13" t="s">
        <v>83</v>
      </c>
      <c r="AW164" s="13" t="s">
        <v>30</v>
      </c>
      <c r="AX164" s="13" t="s">
        <v>73</v>
      </c>
      <c r="AY164" s="243" t="s">
        <v>128</v>
      </c>
    </row>
    <row r="165" s="13" customFormat="1">
      <c r="A165" s="13"/>
      <c r="B165" s="232"/>
      <c r="C165" s="233"/>
      <c r="D165" s="234" t="s">
        <v>136</v>
      </c>
      <c r="E165" s="235" t="s">
        <v>1</v>
      </c>
      <c r="F165" s="236" t="s">
        <v>320</v>
      </c>
      <c r="G165" s="233"/>
      <c r="H165" s="237">
        <v>3.4199999999999999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136</v>
      </c>
      <c r="AU165" s="243" t="s">
        <v>83</v>
      </c>
      <c r="AV165" s="13" t="s">
        <v>83</v>
      </c>
      <c r="AW165" s="13" t="s">
        <v>30</v>
      </c>
      <c r="AX165" s="13" t="s">
        <v>73</v>
      </c>
      <c r="AY165" s="243" t="s">
        <v>128</v>
      </c>
    </row>
    <row r="166" s="14" customFormat="1">
      <c r="A166" s="14"/>
      <c r="B166" s="244"/>
      <c r="C166" s="245"/>
      <c r="D166" s="234" t="s">
        <v>136</v>
      </c>
      <c r="E166" s="246" t="s">
        <v>1</v>
      </c>
      <c r="F166" s="247" t="s">
        <v>139</v>
      </c>
      <c r="G166" s="245"/>
      <c r="H166" s="248">
        <v>6.5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136</v>
      </c>
      <c r="AU166" s="254" t="s">
        <v>83</v>
      </c>
      <c r="AV166" s="14" t="s">
        <v>134</v>
      </c>
      <c r="AW166" s="14" t="s">
        <v>30</v>
      </c>
      <c r="AX166" s="14" t="s">
        <v>81</v>
      </c>
      <c r="AY166" s="254" t="s">
        <v>128</v>
      </c>
    </row>
    <row r="167" s="2" customFormat="1" ht="24.15" customHeight="1">
      <c r="A167" s="37"/>
      <c r="B167" s="38"/>
      <c r="C167" s="218" t="s">
        <v>209</v>
      </c>
      <c r="D167" s="218" t="s">
        <v>130</v>
      </c>
      <c r="E167" s="219" t="s">
        <v>203</v>
      </c>
      <c r="F167" s="220" t="s">
        <v>204</v>
      </c>
      <c r="G167" s="221" t="s">
        <v>133</v>
      </c>
      <c r="H167" s="222">
        <v>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38</v>
      </c>
      <c r="O167" s="90"/>
      <c r="P167" s="228">
        <f>O167*H167</f>
        <v>0</v>
      </c>
      <c r="Q167" s="228">
        <v>0.015389999999999999</v>
      </c>
      <c r="R167" s="228">
        <f>Q167*H167</f>
        <v>0.030779999999999998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134</v>
      </c>
      <c r="AT167" s="230" t="s">
        <v>130</v>
      </c>
      <c r="AU167" s="230" t="s">
        <v>83</v>
      </c>
      <c r="AY167" s="16" t="s">
        <v>128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81</v>
      </c>
      <c r="BK167" s="231">
        <f>ROUND(I167*H167,2)</f>
        <v>0</v>
      </c>
      <c r="BL167" s="16" t="s">
        <v>134</v>
      </c>
      <c r="BM167" s="230" t="s">
        <v>321</v>
      </c>
    </row>
    <row r="168" s="2" customFormat="1" ht="24.15" customHeight="1">
      <c r="A168" s="37"/>
      <c r="B168" s="38"/>
      <c r="C168" s="218" t="s">
        <v>216</v>
      </c>
      <c r="D168" s="218" t="s">
        <v>130</v>
      </c>
      <c r="E168" s="219" t="s">
        <v>206</v>
      </c>
      <c r="F168" s="220" t="s">
        <v>207</v>
      </c>
      <c r="G168" s="221" t="s">
        <v>146</v>
      </c>
      <c r="H168" s="222">
        <v>0.5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38</v>
      </c>
      <c r="O168" s="90"/>
      <c r="P168" s="228">
        <f>O168*H168</f>
        <v>0</v>
      </c>
      <c r="Q168" s="228">
        <v>0.50375000000000003</v>
      </c>
      <c r="R168" s="228">
        <f>Q168*H168</f>
        <v>0.25187500000000002</v>
      </c>
      <c r="S168" s="228">
        <v>2.5</v>
      </c>
      <c r="T168" s="229">
        <f>S168*H168</f>
        <v>1.25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134</v>
      </c>
      <c r="AT168" s="230" t="s">
        <v>130</v>
      </c>
      <c r="AU168" s="230" t="s">
        <v>83</v>
      </c>
      <c r="AY168" s="16" t="s">
        <v>128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134</v>
      </c>
      <c r="BM168" s="230" t="s">
        <v>322</v>
      </c>
    </row>
    <row r="169" s="2" customFormat="1" ht="16.5" customHeight="1">
      <c r="A169" s="37"/>
      <c r="B169" s="38"/>
      <c r="C169" s="255" t="s">
        <v>222</v>
      </c>
      <c r="D169" s="255" t="s">
        <v>210</v>
      </c>
      <c r="E169" s="256" t="s">
        <v>211</v>
      </c>
      <c r="F169" s="257" t="s">
        <v>212</v>
      </c>
      <c r="G169" s="258" t="s">
        <v>213</v>
      </c>
      <c r="H169" s="259">
        <v>0.80600000000000005</v>
      </c>
      <c r="I169" s="260"/>
      <c r="J169" s="261">
        <f>ROUND(I169*H169,2)</f>
        <v>0</v>
      </c>
      <c r="K169" s="262"/>
      <c r="L169" s="263"/>
      <c r="M169" s="264" t="s">
        <v>1</v>
      </c>
      <c r="N169" s="265" t="s">
        <v>38</v>
      </c>
      <c r="O169" s="90"/>
      <c r="P169" s="228">
        <f>O169*H169</f>
        <v>0</v>
      </c>
      <c r="Q169" s="228">
        <v>1</v>
      </c>
      <c r="R169" s="228">
        <f>Q169*H169</f>
        <v>0.80600000000000005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165</v>
      </c>
      <c r="AT169" s="230" t="s">
        <v>210</v>
      </c>
      <c r="AU169" s="230" t="s">
        <v>83</v>
      </c>
      <c r="AY169" s="16" t="s">
        <v>128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134</v>
      </c>
      <c r="BM169" s="230" t="s">
        <v>323</v>
      </c>
    </row>
    <row r="170" s="13" customFormat="1">
      <c r="A170" s="13"/>
      <c r="B170" s="232"/>
      <c r="C170" s="233"/>
      <c r="D170" s="234" t="s">
        <v>136</v>
      </c>
      <c r="E170" s="235" t="s">
        <v>1</v>
      </c>
      <c r="F170" s="236" t="s">
        <v>215</v>
      </c>
      <c r="G170" s="233"/>
      <c r="H170" s="237">
        <v>0.80600000000000005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136</v>
      </c>
      <c r="AU170" s="243" t="s">
        <v>83</v>
      </c>
      <c r="AV170" s="13" t="s">
        <v>83</v>
      </c>
      <c r="AW170" s="13" t="s">
        <v>30</v>
      </c>
      <c r="AX170" s="13" t="s">
        <v>73</v>
      </c>
      <c r="AY170" s="243" t="s">
        <v>128</v>
      </c>
    </row>
    <row r="171" s="14" customFormat="1">
      <c r="A171" s="14"/>
      <c r="B171" s="244"/>
      <c r="C171" s="245"/>
      <c r="D171" s="234" t="s">
        <v>136</v>
      </c>
      <c r="E171" s="246" t="s">
        <v>1</v>
      </c>
      <c r="F171" s="247" t="s">
        <v>139</v>
      </c>
      <c r="G171" s="245"/>
      <c r="H171" s="248">
        <v>0.80600000000000005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136</v>
      </c>
      <c r="AU171" s="254" t="s">
        <v>83</v>
      </c>
      <c r="AV171" s="14" t="s">
        <v>134</v>
      </c>
      <c r="AW171" s="14" t="s">
        <v>30</v>
      </c>
      <c r="AX171" s="14" t="s">
        <v>81</v>
      </c>
      <c r="AY171" s="254" t="s">
        <v>128</v>
      </c>
    </row>
    <row r="172" s="2" customFormat="1" ht="24.15" customHeight="1">
      <c r="A172" s="37"/>
      <c r="B172" s="38"/>
      <c r="C172" s="218" t="s">
        <v>228</v>
      </c>
      <c r="D172" s="218" t="s">
        <v>130</v>
      </c>
      <c r="E172" s="219" t="s">
        <v>217</v>
      </c>
      <c r="F172" s="220" t="s">
        <v>218</v>
      </c>
      <c r="G172" s="221" t="s">
        <v>133</v>
      </c>
      <c r="H172" s="222">
        <v>9.2200000000000006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38</v>
      </c>
      <c r="O172" s="90"/>
      <c r="P172" s="228">
        <f>O172*H172</f>
        <v>0</v>
      </c>
      <c r="Q172" s="228">
        <v>0.078159999999999993</v>
      </c>
      <c r="R172" s="228">
        <f>Q172*H172</f>
        <v>0.72063520000000003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134</v>
      </c>
      <c r="AT172" s="230" t="s">
        <v>130</v>
      </c>
      <c r="AU172" s="230" t="s">
        <v>83</v>
      </c>
      <c r="AY172" s="16" t="s">
        <v>128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134</v>
      </c>
      <c r="BM172" s="230" t="s">
        <v>324</v>
      </c>
    </row>
    <row r="173" s="13" customFormat="1">
      <c r="A173" s="13"/>
      <c r="B173" s="232"/>
      <c r="C173" s="233"/>
      <c r="D173" s="234" t="s">
        <v>136</v>
      </c>
      <c r="E173" s="235" t="s">
        <v>1</v>
      </c>
      <c r="F173" s="236" t="s">
        <v>320</v>
      </c>
      <c r="G173" s="233"/>
      <c r="H173" s="237">
        <v>3.4199999999999999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136</v>
      </c>
      <c r="AU173" s="243" t="s">
        <v>83</v>
      </c>
      <c r="AV173" s="13" t="s">
        <v>83</v>
      </c>
      <c r="AW173" s="13" t="s">
        <v>30</v>
      </c>
      <c r="AX173" s="13" t="s">
        <v>73</v>
      </c>
      <c r="AY173" s="243" t="s">
        <v>128</v>
      </c>
    </row>
    <row r="174" s="13" customFormat="1">
      <c r="A174" s="13"/>
      <c r="B174" s="232"/>
      <c r="C174" s="233"/>
      <c r="D174" s="234" t="s">
        <v>136</v>
      </c>
      <c r="E174" s="235" t="s">
        <v>1</v>
      </c>
      <c r="F174" s="236" t="s">
        <v>319</v>
      </c>
      <c r="G174" s="233"/>
      <c r="H174" s="237">
        <v>3.0800000000000001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136</v>
      </c>
      <c r="AU174" s="243" t="s">
        <v>83</v>
      </c>
      <c r="AV174" s="13" t="s">
        <v>83</v>
      </c>
      <c r="AW174" s="13" t="s">
        <v>30</v>
      </c>
      <c r="AX174" s="13" t="s">
        <v>73</v>
      </c>
      <c r="AY174" s="243" t="s">
        <v>128</v>
      </c>
    </row>
    <row r="175" s="13" customFormat="1">
      <c r="A175" s="13"/>
      <c r="B175" s="232"/>
      <c r="C175" s="233"/>
      <c r="D175" s="234" t="s">
        <v>136</v>
      </c>
      <c r="E175" s="235" t="s">
        <v>1</v>
      </c>
      <c r="F175" s="236" t="s">
        <v>325</v>
      </c>
      <c r="G175" s="233"/>
      <c r="H175" s="237">
        <v>2.7200000000000002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136</v>
      </c>
      <c r="AU175" s="243" t="s">
        <v>83</v>
      </c>
      <c r="AV175" s="13" t="s">
        <v>83</v>
      </c>
      <c r="AW175" s="13" t="s">
        <v>30</v>
      </c>
      <c r="AX175" s="13" t="s">
        <v>73</v>
      </c>
      <c r="AY175" s="243" t="s">
        <v>128</v>
      </c>
    </row>
    <row r="176" s="14" customFormat="1">
      <c r="A176" s="14"/>
      <c r="B176" s="244"/>
      <c r="C176" s="245"/>
      <c r="D176" s="234" t="s">
        <v>136</v>
      </c>
      <c r="E176" s="246" t="s">
        <v>1</v>
      </c>
      <c r="F176" s="247" t="s">
        <v>139</v>
      </c>
      <c r="G176" s="245"/>
      <c r="H176" s="248">
        <v>9.2200000000000006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136</v>
      </c>
      <c r="AU176" s="254" t="s">
        <v>83</v>
      </c>
      <c r="AV176" s="14" t="s">
        <v>134</v>
      </c>
      <c r="AW176" s="14" t="s">
        <v>30</v>
      </c>
      <c r="AX176" s="14" t="s">
        <v>81</v>
      </c>
      <c r="AY176" s="254" t="s">
        <v>128</v>
      </c>
    </row>
    <row r="177" s="2" customFormat="1" ht="33" customHeight="1">
      <c r="A177" s="37"/>
      <c r="B177" s="38"/>
      <c r="C177" s="218" t="s">
        <v>238</v>
      </c>
      <c r="D177" s="218" t="s">
        <v>130</v>
      </c>
      <c r="E177" s="219" t="s">
        <v>223</v>
      </c>
      <c r="F177" s="220" t="s">
        <v>224</v>
      </c>
      <c r="G177" s="221" t="s">
        <v>225</v>
      </c>
      <c r="H177" s="222">
        <v>3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38</v>
      </c>
      <c r="O177" s="90"/>
      <c r="P177" s="228">
        <f>O177*H177</f>
        <v>0</v>
      </c>
      <c r="Q177" s="228">
        <v>0.00122</v>
      </c>
      <c r="R177" s="228">
        <f>Q177*H177</f>
        <v>0.0036600000000000001</v>
      </c>
      <c r="S177" s="228">
        <v>0.001</v>
      </c>
      <c r="T177" s="229">
        <f>S177*H177</f>
        <v>0.0030000000000000001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134</v>
      </c>
      <c r="AT177" s="230" t="s">
        <v>130</v>
      </c>
      <c r="AU177" s="230" t="s">
        <v>83</v>
      </c>
      <c r="AY177" s="16" t="s">
        <v>128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81</v>
      </c>
      <c r="BK177" s="231">
        <f>ROUND(I177*H177,2)</f>
        <v>0</v>
      </c>
      <c r="BL177" s="16" t="s">
        <v>134</v>
      </c>
      <c r="BM177" s="230" t="s">
        <v>326</v>
      </c>
    </row>
    <row r="178" s="13" customFormat="1">
      <c r="A178" s="13"/>
      <c r="B178" s="232"/>
      <c r="C178" s="233"/>
      <c r="D178" s="234" t="s">
        <v>136</v>
      </c>
      <c r="E178" s="235" t="s">
        <v>1</v>
      </c>
      <c r="F178" s="236" t="s">
        <v>227</v>
      </c>
      <c r="G178" s="233"/>
      <c r="H178" s="237">
        <v>3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136</v>
      </c>
      <c r="AU178" s="243" t="s">
        <v>83</v>
      </c>
      <c r="AV178" s="13" t="s">
        <v>83</v>
      </c>
      <c r="AW178" s="13" t="s">
        <v>30</v>
      </c>
      <c r="AX178" s="13" t="s">
        <v>73</v>
      </c>
      <c r="AY178" s="243" t="s">
        <v>128</v>
      </c>
    </row>
    <row r="179" s="14" customFormat="1">
      <c r="A179" s="14"/>
      <c r="B179" s="244"/>
      <c r="C179" s="245"/>
      <c r="D179" s="234" t="s">
        <v>136</v>
      </c>
      <c r="E179" s="246" t="s">
        <v>1</v>
      </c>
      <c r="F179" s="247" t="s">
        <v>139</v>
      </c>
      <c r="G179" s="245"/>
      <c r="H179" s="248">
        <v>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136</v>
      </c>
      <c r="AU179" s="254" t="s">
        <v>83</v>
      </c>
      <c r="AV179" s="14" t="s">
        <v>134</v>
      </c>
      <c r="AW179" s="14" t="s">
        <v>30</v>
      </c>
      <c r="AX179" s="14" t="s">
        <v>81</v>
      </c>
      <c r="AY179" s="254" t="s">
        <v>128</v>
      </c>
    </row>
    <row r="180" s="2" customFormat="1" ht="24.15" customHeight="1">
      <c r="A180" s="37"/>
      <c r="B180" s="38"/>
      <c r="C180" s="255" t="s">
        <v>7</v>
      </c>
      <c r="D180" s="255" t="s">
        <v>210</v>
      </c>
      <c r="E180" s="256" t="s">
        <v>229</v>
      </c>
      <c r="F180" s="257" t="s">
        <v>230</v>
      </c>
      <c r="G180" s="258" t="s">
        <v>213</v>
      </c>
      <c r="H180" s="259">
        <v>0.0080000000000000002</v>
      </c>
      <c r="I180" s="260"/>
      <c r="J180" s="261">
        <f>ROUND(I180*H180,2)</f>
        <v>0</v>
      </c>
      <c r="K180" s="262"/>
      <c r="L180" s="263"/>
      <c r="M180" s="264" t="s">
        <v>1</v>
      </c>
      <c r="N180" s="265" t="s">
        <v>38</v>
      </c>
      <c r="O180" s="90"/>
      <c r="P180" s="228">
        <f>O180*H180</f>
        <v>0</v>
      </c>
      <c r="Q180" s="228">
        <v>1</v>
      </c>
      <c r="R180" s="228">
        <f>Q180*H180</f>
        <v>0.0080000000000000002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165</v>
      </c>
      <c r="AT180" s="230" t="s">
        <v>210</v>
      </c>
      <c r="AU180" s="230" t="s">
        <v>83</v>
      </c>
      <c r="AY180" s="16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81</v>
      </c>
      <c r="BK180" s="231">
        <f>ROUND(I180*H180,2)</f>
        <v>0</v>
      </c>
      <c r="BL180" s="16" t="s">
        <v>134</v>
      </c>
      <c r="BM180" s="230" t="s">
        <v>327</v>
      </c>
    </row>
    <row r="181" s="2" customFormat="1">
      <c r="A181" s="37"/>
      <c r="B181" s="38"/>
      <c r="C181" s="39"/>
      <c r="D181" s="234" t="s">
        <v>232</v>
      </c>
      <c r="E181" s="39"/>
      <c r="F181" s="266" t="s">
        <v>233</v>
      </c>
      <c r="G181" s="39"/>
      <c r="H181" s="39"/>
      <c r="I181" s="267"/>
      <c r="J181" s="39"/>
      <c r="K181" s="39"/>
      <c r="L181" s="43"/>
      <c r="M181" s="268"/>
      <c r="N181" s="269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232</v>
      </c>
      <c r="AU181" s="16" t="s">
        <v>83</v>
      </c>
    </row>
    <row r="182" s="13" customFormat="1">
      <c r="A182" s="13"/>
      <c r="B182" s="232"/>
      <c r="C182" s="233"/>
      <c r="D182" s="234" t="s">
        <v>136</v>
      </c>
      <c r="E182" s="235" t="s">
        <v>1</v>
      </c>
      <c r="F182" s="236" t="s">
        <v>234</v>
      </c>
      <c r="G182" s="233"/>
      <c r="H182" s="237">
        <v>0.0070000000000000001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136</v>
      </c>
      <c r="AU182" s="243" t="s">
        <v>83</v>
      </c>
      <c r="AV182" s="13" t="s">
        <v>83</v>
      </c>
      <c r="AW182" s="13" t="s">
        <v>30</v>
      </c>
      <c r="AX182" s="13" t="s">
        <v>73</v>
      </c>
      <c r="AY182" s="243" t="s">
        <v>128</v>
      </c>
    </row>
    <row r="183" s="14" customFormat="1">
      <c r="A183" s="14"/>
      <c r="B183" s="244"/>
      <c r="C183" s="245"/>
      <c r="D183" s="234" t="s">
        <v>136</v>
      </c>
      <c r="E183" s="246" t="s">
        <v>1</v>
      </c>
      <c r="F183" s="247" t="s">
        <v>139</v>
      </c>
      <c r="G183" s="245"/>
      <c r="H183" s="248">
        <v>0.0070000000000000001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136</v>
      </c>
      <c r="AU183" s="254" t="s">
        <v>83</v>
      </c>
      <c r="AV183" s="14" t="s">
        <v>134</v>
      </c>
      <c r="AW183" s="14" t="s">
        <v>30</v>
      </c>
      <c r="AX183" s="14" t="s">
        <v>81</v>
      </c>
      <c r="AY183" s="254" t="s">
        <v>128</v>
      </c>
    </row>
    <row r="184" s="13" customFormat="1">
      <c r="A184" s="13"/>
      <c r="B184" s="232"/>
      <c r="C184" s="233"/>
      <c r="D184" s="234" t="s">
        <v>136</v>
      </c>
      <c r="E184" s="233"/>
      <c r="F184" s="236" t="s">
        <v>235</v>
      </c>
      <c r="G184" s="233"/>
      <c r="H184" s="237">
        <v>0.0080000000000000002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136</v>
      </c>
      <c r="AU184" s="243" t="s">
        <v>83</v>
      </c>
      <c r="AV184" s="13" t="s">
        <v>83</v>
      </c>
      <c r="AW184" s="13" t="s">
        <v>4</v>
      </c>
      <c r="AX184" s="13" t="s">
        <v>81</v>
      </c>
      <c r="AY184" s="243" t="s">
        <v>128</v>
      </c>
    </row>
    <row r="185" s="12" customFormat="1" ht="22.8" customHeight="1">
      <c r="A185" s="12"/>
      <c r="B185" s="202"/>
      <c r="C185" s="203"/>
      <c r="D185" s="204" t="s">
        <v>72</v>
      </c>
      <c r="E185" s="216" t="s">
        <v>236</v>
      </c>
      <c r="F185" s="216" t="s">
        <v>237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SUM(P186:P188)</f>
        <v>0</v>
      </c>
      <c r="Q185" s="210"/>
      <c r="R185" s="211">
        <f>SUM(R186:R188)</f>
        <v>0</v>
      </c>
      <c r="S185" s="210"/>
      <c r="T185" s="212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81</v>
      </c>
      <c r="AT185" s="214" t="s">
        <v>72</v>
      </c>
      <c r="AU185" s="214" t="s">
        <v>81</v>
      </c>
      <c r="AY185" s="213" t="s">
        <v>128</v>
      </c>
      <c r="BK185" s="215">
        <f>SUM(BK186:BK188)</f>
        <v>0</v>
      </c>
    </row>
    <row r="186" s="2" customFormat="1" ht="24.15" customHeight="1">
      <c r="A186" s="37"/>
      <c r="B186" s="38"/>
      <c r="C186" s="218" t="s">
        <v>245</v>
      </c>
      <c r="D186" s="218" t="s">
        <v>130</v>
      </c>
      <c r="E186" s="219" t="s">
        <v>239</v>
      </c>
      <c r="F186" s="220" t="s">
        <v>240</v>
      </c>
      <c r="G186" s="221" t="s">
        <v>213</v>
      </c>
      <c r="H186" s="222">
        <v>7.1139999999999999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134</v>
      </c>
      <c r="AT186" s="230" t="s">
        <v>130</v>
      </c>
      <c r="AU186" s="230" t="s">
        <v>83</v>
      </c>
      <c r="AY186" s="16" t="s">
        <v>128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81</v>
      </c>
      <c r="BK186" s="231">
        <f>ROUND(I186*H186,2)</f>
        <v>0</v>
      </c>
      <c r="BL186" s="16" t="s">
        <v>134</v>
      </c>
      <c r="BM186" s="230" t="s">
        <v>328</v>
      </c>
    </row>
    <row r="187" s="2" customFormat="1" ht="33" customHeight="1">
      <c r="A187" s="37"/>
      <c r="B187" s="38"/>
      <c r="C187" s="218" t="s">
        <v>252</v>
      </c>
      <c r="D187" s="218" t="s">
        <v>130</v>
      </c>
      <c r="E187" s="219" t="s">
        <v>242</v>
      </c>
      <c r="F187" s="220" t="s">
        <v>243</v>
      </c>
      <c r="G187" s="221" t="s">
        <v>213</v>
      </c>
      <c r="H187" s="222">
        <v>7.1139999999999999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134</v>
      </c>
      <c r="AT187" s="230" t="s">
        <v>130</v>
      </c>
      <c r="AU187" s="230" t="s">
        <v>83</v>
      </c>
      <c r="AY187" s="16" t="s">
        <v>128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81</v>
      </c>
      <c r="BK187" s="231">
        <f>ROUND(I187*H187,2)</f>
        <v>0</v>
      </c>
      <c r="BL187" s="16" t="s">
        <v>134</v>
      </c>
      <c r="BM187" s="230" t="s">
        <v>329</v>
      </c>
    </row>
    <row r="188" s="2" customFormat="1" ht="33" customHeight="1">
      <c r="A188" s="37"/>
      <c r="B188" s="38"/>
      <c r="C188" s="218" t="s">
        <v>262</v>
      </c>
      <c r="D188" s="218" t="s">
        <v>130</v>
      </c>
      <c r="E188" s="219" t="s">
        <v>246</v>
      </c>
      <c r="F188" s="220" t="s">
        <v>247</v>
      </c>
      <c r="G188" s="221" t="s">
        <v>213</v>
      </c>
      <c r="H188" s="222">
        <v>7.1139999999999999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38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134</v>
      </c>
      <c r="AT188" s="230" t="s">
        <v>130</v>
      </c>
      <c r="AU188" s="230" t="s">
        <v>83</v>
      </c>
      <c r="AY188" s="16" t="s">
        <v>128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81</v>
      </c>
      <c r="BK188" s="231">
        <f>ROUND(I188*H188,2)</f>
        <v>0</v>
      </c>
      <c r="BL188" s="16" t="s">
        <v>134</v>
      </c>
      <c r="BM188" s="230" t="s">
        <v>330</v>
      </c>
    </row>
    <row r="189" s="12" customFormat="1" ht="25.92" customHeight="1">
      <c r="A189" s="12"/>
      <c r="B189" s="202"/>
      <c r="C189" s="203"/>
      <c r="D189" s="204" t="s">
        <v>72</v>
      </c>
      <c r="E189" s="205" t="s">
        <v>258</v>
      </c>
      <c r="F189" s="205" t="s">
        <v>259</v>
      </c>
      <c r="G189" s="203"/>
      <c r="H189" s="203"/>
      <c r="I189" s="206"/>
      <c r="J189" s="207">
        <f>BK189</f>
        <v>0</v>
      </c>
      <c r="K189" s="203"/>
      <c r="L189" s="208"/>
      <c r="M189" s="209"/>
      <c r="N189" s="210"/>
      <c r="O189" s="210"/>
      <c r="P189" s="211">
        <f>P190+P192+P194+P196</f>
        <v>0</v>
      </c>
      <c r="Q189" s="210"/>
      <c r="R189" s="211">
        <f>R190+R192+R194+R196</f>
        <v>0</v>
      </c>
      <c r="S189" s="210"/>
      <c r="T189" s="212">
        <f>T190+T192+T194+T196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153</v>
      </c>
      <c r="AT189" s="214" t="s">
        <v>72</v>
      </c>
      <c r="AU189" s="214" t="s">
        <v>73</v>
      </c>
      <c r="AY189" s="213" t="s">
        <v>128</v>
      </c>
      <c r="BK189" s="215">
        <f>BK190+BK192+BK194+BK196</f>
        <v>0</v>
      </c>
    </row>
    <row r="190" s="12" customFormat="1" ht="22.8" customHeight="1">
      <c r="A190" s="12"/>
      <c r="B190" s="202"/>
      <c r="C190" s="203"/>
      <c r="D190" s="204" t="s">
        <v>72</v>
      </c>
      <c r="E190" s="216" t="s">
        <v>260</v>
      </c>
      <c r="F190" s="216" t="s">
        <v>261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P191</f>
        <v>0</v>
      </c>
      <c r="Q190" s="210"/>
      <c r="R190" s="211">
        <f>R191</f>
        <v>0</v>
      </c>
      <c r="S190" s="210"/>
      <c r="T190" s="21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153</v>
      </c>
      <c r="AT190" s="214" t="s">
        <v>72</v>
      </c>
      <c r="AU190" s="214" t="s">
        <v>81</v>
      </c>
      <c r="AY190" s="213" t="s">
        <v>128</v>
      </c>
      <c r="BK190" s="215">
        <f>BK191</f>
        <v>0</v>
      </c>
    </row>
    <row r="191" s="2" customFormat="1" ht="16.5" customHeight="1">
      <c r="A191" s="37"/>
      <c r="B191" s="38"/>
      <c r="C191" s="218" t="s">
        <v>269</v>
      </c>
      <c r="D191" s="218" t="s">
        <v>130</v>
      </c>
      <c r="E191" s="219" t="s">
        <v>263</v>
      </c>
      <c r="F191" s="220" t="s">
        <v>261</v>
      </c>
      <c r="G191" s="221" t="s">
        <v>264</v>
      </c>
      <c r="H191" s="222">
        <v>1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265</v>
      </c>
      <c r="AT191" s="230" t="s">
        <v>130</v>
      </c>
      <c r="AU191" s="230" t="s">
        <v>83</v>
      </c>
      <c r="AY191" s="16" t="s">
        <v>128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265</v>
      </c>
      <c r="BM191" s="230" t="s">
        <v>331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267</v>
      </c>
      <c r="F192" s="216" t="s">
        <v>268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P193</f>
        <v>0</v>
      </c>
      <c r="Q192" s="210"/>
      <c r="R192" s="211">
        <f>R193</f>
        <v>0</v>
      </c>
      <c r="S192" s="210"/>
      <c r="T192" s="212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153</v>
      </c>
      <c r="AT192" s="214" t="s">
        <v>72</v>
      </c>
      <c r="AU192" s="214" t="s">
        <v>81</v>
      </c>
      <c r="AY192" s="213" t="s">
        <v>128</v>
      </c>
      <c r="BK192" s="215">
        <f>BK193</f>
        <v>0</v>
      </c>
    </row>
    <row r="193" s="2" customFormat="1" ht="16.5" customHeight="1">
      <c r="A193" s="37"/>
      <c r="B193" s="38"/>
      <c r="C193" s="218" t="s">
        <v>275</v>
      </c>
      <c r="D193" s="218" t="s">
        <v>130</v>
      </c>
      <c r="E193" s="219" t="s">
        <v>270</v>
      </c>
      <c r="F193" s="220" t="s">
        <v>271</v>
      </c>
      <c r="G193" s="221" t="s">
        <v>264</v>
      </c>
      <c r="H193" s="222">
        <v>1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38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265</v>
      </c>
      <c r="AT193" s="230" t="s">
        <v>130</v>
      </c>
      <c r="AU193" s="230" t="s">
        <v>83</v>
      </c>
      <c r="AY193" s="16" t="s">
        <v>128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81</v>
      </c>
      <c r="BK193" s="231">
        <f>ROUND(I193*H193,2)</f>
        <v>0</v>
      </c>
      <c r="BL193" s="16" t="s">
        <v>265</v>
      </c>
      <c r="BM193" s="230" t="s">
        <v>332</v>
      </c>
    </row>
    <row r="194" s="12" customFormat="1" ht="22.8" customHeight="1">
      <c r="A194" s="12"/>
      <c r="B194" s="202"/>
      <c r="C194" s="203"/>
      <c r="D194" s="204" t="s">
        <v>72</v>
      </c>
      <c r="E194" s="216" t="s">
        <v>273</v>
      </c>
      <c r="F194" s="216" t="s">
        <v>274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P195</f>
        <v>0</v>
      </c>
      <c r="Q194" s="210"/>
      <c r="R194" s="211">
        <f>R195</f>
        <v>0</v>
      </c>
      <c r="S194" s="210"/>
      <c r="T194" s="212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153</v>
      </c>
      <c r="AT194" s="214" t="s">
        <v>72</v>
      </c>
      <c r="AU194" s="214" t="s">
        <v>81</v>
      </c>
      <c r="AY194" s="213" t="s">
        <v>128</v>
      </c>
      <c r="BK194" s="215">
        <f>BK195</f>
        <v>0</v>
      </c>
    </row>
    <row r="195" s="2" customFormat="1" ht="16.5" customHeight="1">
      <c r="A195" s="37"/>
      <c r="B195" s="38"/>
      <c r="C195" s="218" t="s">
        <v>281</v>
      </c>
      <c r="D195" s="218" t="s">
        <v>130</v>
      </c>
      <c r="E195" s="219" t="s">
        <v>276</v>
      </c>
      <c r="F195" s="220" t="s">
        <v>277</v>
      </c>
      <c r="G195" s="221" t="s">
        <v>264</v>
      </c>
      <c r="H195" s="222">
        <v>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38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265</v>
      </c>
      <c r="AT195" s="230" t="s">
        <v>130</v>
      </c>
      <c r="AU195" s="230" t="s">
        <v>83</v>
      </c>
      <c r="AY195" s="16" t="s">
        <v>128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81</v>
      </c>
      <c r="BK195" s="231">
        <f>ROUND(I195*H195,2)</f>
        <v>0</v>
      </c>
      <c r="BL195" s="16" t="s">
        <v>265</v>
      </c>
      <c r="BM195" s="230" t="s">
        <v>333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279</v>
      </c>
      <c r="F196" s="216" t="s">
        <v>280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P197</f>
        <v>0</v>
      </c>
      <c r="Q196" s="210"/>
      <c r="R196" s="211">
        <f>R197</f>
        <v>0</v>
      </c>
      <c r="S196" s="210"/>
      <c r="T196" s="212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153</v>
      </c>
      <c r="AT196" s="214" t="s">
        <v>72</v>
      </c>
      <c r="AU196" s="214" t="s">
        <v>81</v>
      </c>
      <c r="AY196" s="213" t="s">
        <v>128</v>
      </c>
      <c r="BK196" s="215">
        <f>BK197</f>
        <v>0</v>
      </c>
    </row>
    <row r="197" s="2" customFormat="1" ht="16.5" customHeight="1">
      <c r="A197" s="37"/>
      <c r="B197" s="38"/>
      <c r="C197" s="218" t="s">
        <v>334</v>
      </c>
      <c r="D197" s="218" t="s">
        <v>130</v>
      </c>
      <c r="E197" s="219" t="s">
        <v>282</v>
      </c>
      <c r="F197" s="220" t="s">
        <v>283</v>
      </c>
      <c r="G197" s="221" t="s">
        <v>264</v>
      </c>
      <c r="H197" s="222">
        <v>1</v>
      </c>
      <c r="I197" s="223"/>
      <c r="J197" s="224">
        <f>ROUND(I197*H197,2)</f>
        <v>0</v>
      </c>
      <c r="K197" s="225"/>
      <c r="L197" s="43"/>
      <c r="M197" s="270" t="s">
        <v>1</v>
      </c>
      <c r="N197" s="271" t="s">
        <v>38</v>
      </c>
      <c r="O197" s="272"/>
      <c r="P197" s="273">
        <f>O197*H197</f>
        <v>0</v>
      </c>
      <c r="Q197" s="273">
        <v>0</v>
      </c>
      <c r="R197" s="273">
        <f>Q197*H197</f>
        <v>0</v>
      </c>
      <c r="S197" s="273">
        <v>0</v>
      </c>
      <c r="T197" s="27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265</v>
      </c>
      <c r="AT197" s="230" t="s">
        <v>130</v>
      </c>
      <c r="AU197" s="230" t="s">
        <v>83</v>
      </c>
      <c r="AY197" s="16" t="s">
        <v>128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265</v>
      </c>
      <c r="BM197" s="230" t="s">
        <v>335</v>
      </c>
    </row>
    <row r="198" s="2" customFormat="1" ht="6.96" customHeight="1">
      <c r="A198" s="37"/>
      <c r="B198" s="65"/>
      <c r="C198" s="66"/>
      <c r="D198" s="66"/>
      <c r="E198" s="66"/>
      <c r="F198" s="66"/>
      <c r="G198" s="66"/>
      <c r="H198" s="66"/>
      <c r="I198" s="66"/>
      <c r="J198" s="66"/>
      <c r="K198" s="66"/>
      <c r="L198" s="43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sheetProtection sheet="1" autoFilter="0" formatColumns="0" formatRows="0" objects="1" scenarios="1" spinCount="100000" saltValue="gGPnbBxukQ7DJ/peV2MmEpmt5g+AgB9l4KKP//5vvQxkiPjU9Bu8klfs4Julv2O4huhygMWSN78vRZcO6VjKvA==" hashValue="4vdp0wJOOYvHksLAcahwEu0hWZZiN8y2vpA3q6q/+eiDPwiSVzaVulB0GwhgiLg3clsjmhbVujwxQvwFoi3tgw==" algorithmName="SHA-512" password="CC35"/>
  <autoFilter ref="C126:K19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propustků Pňovany-Bezdružice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ROUND((SUM(BE127:BE200)),  2)</f>
        <v>0</v>
      </c>
      <c r="G33" s="37"/>
      <c r="H33" s="37"/>
      <c r="I33" s="154">
        <v>0.20999999999999999</v>
      </c>
      <c r="J33" s="153">
        <f>ROUND(((SUM(BE127:BE200))*I33),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ROUND((SUM(BF127:BF200)),  2)</f>
        <v>0</v>
      </c>
      <c r="G34" s="37"/>
      <c r="H34" s="37"/>
      <c r="I34" s="154">
        <v>0.14999999999999999</v>
      </c>
      <c r="J34" s="153">
        <f>ROUND(((SUM(BF127:BF200))*I34),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ROUND((SUM(BG127:BG200)),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ROUND((SUM(BH127:BH200)),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ROUND((SUM(BI127:BI200)),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propustků Pňovany-Bezdružice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S03 - Propustek 4,523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25. 7. 2023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J149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286</v>
      </c>
      <c r="E100" s="187"/>
      <c r="F100" s="187"/>
      <c r="G100" s="187"/>
      <c r="H100" s="187"/>
      <c r="I100" s="187"/>
      <c r="J100" s="188">
        <f>J153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J188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108</v>
      </c>
      <c r="E103" s="181"/>
      <c r="F103" s="181"/>
      <c r="G103" s="181"/>
      <c r="H103" s="181"/>
      <c r="I103" s="181"/>
      <c r="J103" s="182">
        <f>J192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109</v>
      </c>
      <c r="E104" s="187"/>
      <c r="F104" s="187"/>
      <c r="G104" s="187"/>
      <c r="H104" s="187"/>
      <c r="I104" s="187"/>
      <c r="J104" s="188">
        <f>J193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110</v>
      </c>
      <c r="E105" s="187"/>
      <c r="F105" s="187"/>
      <c r="G105" s="187"/>
      <c r="H105" s="187"/>
      <c r="I105" s="187"/>
      <c r="J105" s="188">
        <f>J195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111</v>
      </c>
      <c r="E106" s="187"/>
      <c r="F106" s="187"/>
      <c r="G106" s="187"/>
      <c r="H106" s="187"/>
      <c r="I106" s="187"/>
      <c r="J106" s="188">
        <f>J197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112</v>
      </c>
      <c r="E107" s="187"/>
      <c r="F107" s="187"/>
      <c r="G107" s="187"/>
      <c r="H107" s="187"/>
      <c r="I107" s="187"/>
      <c r="J107" s="188">
        <f>J199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Oprava propustků Pňovany-Bezdružice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S03 - Propustek 4,523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25. 7. 2023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29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31" t="s">
        <v>31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114</v>
      </c>
      <c r="D126" s="193" t="s">
        <v>58</v>
      </c>
      <c r="E126" s="193" t="s">
        <v>54</v>
      </c>
      <c r="F126" s="193" t="s">
        <v>55</v>
      </c>
      <c r="G126" s="193" t="s">
        <v>115</v>
      </c>
      <c r="H126" s="193" t="s">
        <v>116</v>
      </c>
      <c r="I126" s="193" t="s">
        <v>117</v>
      </c>
      <c r="J126" s="194" t="s">
        <v>98</v>
      </c>
      <c r="K126" s="195" t="s">
        <v>118</v>
      </c>
      <c r="L126" s="196"/>
      <c r="M126" s="99" t="s">
        <v>1</v>
      </c>
      <c r="N126" s="100" t="s">
        <v>37</v>
      </c>
      <c r="O126" s="100" t="s">
        <v>119</v>
      </c>
      <c r="P126" s="100" t="s">
        <v>120</v>
      </c>
      <c r="Q126" s="100" t="s">
        <v>121</v>
      </c>
      <c r="R126" s="100" t="s">
        <v>122</v>
      </c>
      <c r="S126" s="100" t="s">
        <v>123</v>
      </c>
      <c r="T126" s="101" t="s">
        <v>124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125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P128+P192</f>
        <v>0</v>
      </c>
      <c r="Q127" s="103"/>
      <c r="R127" s="199">
        <f>R128+R192</f>
        <v>10.870344999999999</v>
      </c>
      <c r="S127" s="103"/>
      <c r="T127" s="200">
        <f>T128+T192</f>
        <v>2.1061484999999998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100</v>
      </c>
      <c r="BK127" s="201">
        <f>BK128+BK192</f>
        <v>0</v>
      </c>
    </row>
    <row r="128" s="12" customFormat="1" ht="25.92" customHeight="1">
      <c r="A128" s="12"/>
      <c r="B128" s="202"/>
      <c r="C128" s="203"/>
      <c r="D128" s="204" t="s">
        <v>72</v>
      </c>
      <c r="E128" s="205" t="s">
        <v>126</v>
      </c>
      <c r="F128" s="205" t="s">
        <v>127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P129+P149+P153+P156+P188</f>
        <v>0</v>
      </c>
      <c r="Q128" s="210"/>
      <c r="R128" s="211">
        <f>R129+R149+R153+R156+R188</f>
        <v>10.870344999999999</v>
      </c>
      <c r="S128" s="210"/>
      <c r="T128" s="212">
        <f>T129+T149+T153+T156+T188</f>
        <v>2.1061484999999998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73</v>
      </c>
      <c r="AY128" s="213" t="s">
        <v>128</v>
      </c>
      <c r="BK128" s="215">
        <f>BK129+BK149+BK153+BK156+BK188</f>
        <v>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81</v>
      </c>
      <c r="F129" s="216" t="s">
        <v>129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SUM(P130:P148)</f>
        <v>0</v>
      </c>
      <c r="Q129" s="210"/>
      <c r="R129" s="211">
        <f>SUM(R130:R148)</f>
        <v>0.0112</v>
      </c>
      <c r="S129" s="210"/>
      <c r="T129" s="212">
        <f>SUM(T130:T148)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128</v>
      </c>
      <c r="BK129" s="215">
        <f>SUM(BK130:BK148)</f>
        <v>0</v>
      </c>
    </row>
    <row r="130" s="2" customFormat="1" ht="24.15" customHeight="1">
      <c r="A130" s="37"/>
      <c r="B130" s="38"/>
      <c r="C130" s="218" t="s">
        <v>81</v>
      </c>
      <c r="D130" s="218" t="s">
        <v>130</v>
      </c>
      <c r="E130" s="219" t="s">
        <v>131</v>
      </c>
      <c r="F130" s="220" t="s">
        <v>132</v>
      </c>
      <c r="G130" s="221" t="s">
        <v>133</v>
      </c>
      <c r="H130" s="222">
        <v>120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134</v>
      </c>
      <c r="AT130" s="230" t="s">
        <v>130</v>
      </c>
      <c r="AU130" s="230" t="s">
        <v>83</v>
      </c>
      <c r="AY130" s="16" t="s">
        <v>128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134</v>
      </c>
      <c r="BM130" s="230" t="s">
        <v>337</v>
      </c>
    </row>
    <row r="131" s="13" customFormat="1">
      <c r="A131" s="13"/>
      <c r="B131" s="232"/>
      <c r="C131" s="233"/>
      <c r="D131" s="234" t="s">
        <v>136</v>
      </c>
      <c r="E131" s="235" t="s">
        <v>1</v>
      </c>
      <c r="F131" s="236" t="s">
        <v>338</v>
      </c>
      <c r="G131" s="233"/>
      <c r="H131" s="237">
        <v>40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136</v>
      </c>
      <c r="AU131" s="243" t="s">
        <v>83</v>
      </c>
      <c r="AV131" s="13" t="s">
        <v>83</v>
      </c>
      <c r="AW131" s="13" t="s">
        <v>30</v>
      </c>
      <c r="AX131" s="13" t="s">
        <v>73</v>
      </c>
      <c r="AY131" s="243" t="s">
        <v>128</v>
      </c>
    </row>
    <row r="132" s="13" customFormat="1">
      <c r="A132" s="13"/>
      <c r="B132" s="232"/>
      <c r="C132" s="233"/>
      <c r="D132" s="234" t="s">
        <v>136</v>
      </c>
      <c r="E132" s="235" t="s">
        <v>1</v>
      </c>
      <c r="F132" s="236" t="s">
        <v>339</v>
      </c>
      <c r="G132" s="233"/>
      <c r="H132" s="237">
        <v>80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136</v>
      </c>
      <c r="AU132" s="243" t="s">
        <v>83</v>
      </c>
      <c r="AV132" s="13" t="s">
        <v>83</v>
      </c>
      <c r="AW132" s="13" t="s">
        <v>30</v>
      </c>
      <c r="AX132" s="13" t="s">
        <v>73</v>
      </c>
      <c r="AY132" s="243" t="s">
        <v>128</v>
      </c>
    </row>
    <row r="133" s="14" customFormat="1">
      <c r="A133" s="14"/>
      <c r="B133" s="244"/>
      <c r="C133" s="245"/>
      <c r="D133" s="234" t="s">
        <v>136</v>
      </c>
      <c r="E133" s="246" t="s">
        <v>1</v>
      </c>
      <c r="F133" s="247" t="s">
        <v>139</v>
      </c>
      <c r="G133" s="245"/>
      <c r="H133" s="248">
        <v>120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136</v>
      </c>
      <c r="AU133" s="254" t="s">
        <v>83</v>
      </c>
      <c r="AV133" s="14" t="s">
        <v>134</v>
      </c>
      <c r="AW133" s="14" t="s">
        <v>30</v>
      </c>
      <c r="AX133" s="14" t="s">
        <v>81</v>
      </c>
      <c r="AY133" s="254" t="s">
        <v>128</v>
      </c>
    </row>
    <row r="134" s="2" customFormat="1" ht="21.75" customHeight="1">
      <c r="A134" s="37"/>
      <c r="B134" s="38"/>
      <c r="C134" s="218" t="s">
        <v>83</v>
      </c>
      <c r="D134" s="218" t="s">
        <v>130</v>
      </c>
      <c r="E134" s="219" t="s">
        <v>140</v>
      </c>
      <c r="F134" s="220" t="s">
        <v>141</v>
      </c>
      <c r="G134" s="221" t="s">
        <v>133</v>
      </c>
      <c r="H134" s="222">
        <v>120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38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134</v>
      </c>
      <c r="AT134" s="230" t="s">
        <v>130</v>
      </c>
      <c r="AU134" s="230" t="s">
        <v>83</v>
      </c>
      <c r="AY134" s="16" t="s">
        <v>128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81</v>
      </c>
      <c r="BK134" s="231">
        <f>ROUND(I134*H134,2)</f>
        <v>0</v>
      </c>
      <c r="BL134" s="16" t="s">
        <v>134</v>
      </c>
      <c r="BM134" s="230" t="s">
        <v>340</v>
      </c>
    </row>
    <row r="135" s="2" customFormat="1" ht="24.15" customHeight="1">
      <c r="A135" s="37"/>
      <c r="B135" s="38"/>
      <c r="C135" s="218" t="s">
        <v>143</v>
      </c>
      <c r="D135" s="218" t="s">
        <v>130</v>
      </c>
      <c r="E135" s="219" t="s">
        <v>144</v>
      </c>
      <c r="F135" s="220" t="s">
        <v>145</v>
      </c>
      <c r="G135" s="221" t="s">
        <v>146</v>
      </c>
      <c r="H135" s="222">
        <v>6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134</v>
      </c>
      <c r="AT135" s="230" t="s">
        <v>130</v>
      </c>
      <c r="AU135" s="230" t="s">
        <v>83</v>
      </c>
      <c r="AY135" s="16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134</v>
      </c>
      <c r="BM135" s="230" t="s">
        <v>341</v>
      </c>
    </row>
    <row r="136" s="13" customFormat="1">
      <c r="A136" s="13"/>
      <c r="B136" s="232"/>
      <c r="C136" s="233"/>
      <c r="D136" s="234" t="s">
        <v>136</v>
      </c>
      <c r="E136" s="235" t="s">
        <v>1</v>
      </c>
      <c r="F136" s="236" t="s">
        <v>342</v>
      </c>
      <c r="G136" s="233"/>
      <c r="H136" s="237">
        <v>6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136</v>
      </c>
      <c r="AU136" s="243" t="s">
        <v>83</v>
      </c>
      <c r="AV136" s="13" t="s">
        <v>83</v>
      </c>
      <c r="AW136" s="13" t="s">
        <v>30</v>
      </c>
      <c r="AX136" s="13" t="s">
        <v>73</v>
      </c>
      <c r="AY136" s="243" t="s">
        <v>128</v>
      </c>
    </row>
    <row r="137" s="14" customFormat="1">
      <c r="A137" s="14"/>
      <c r="B137" s="244"/>
      <c r="C137" s="245"/>
      <c r="D137" s="234" t="s">
        <v>136</v>
      </c>
      <c r="E137" s="246" t="s">
        <v>1</v>
      </c>
      <c r="F137" s="247" t="s">
        <v>139</v>
      </c>
      <c r="G137" s="245"/>
      <c r="H137" s="248">
        <v>6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136</v>
      </c>
      <c r="AU137" s="254" t="s">
        <v>83</v>
      </c>
      <c r="AV137" s="14" t="s">
        <v>134</v>
      </c>
      <c r="AW137" s="14" t="s">
        <v>30</v>
      </c>
      <c r="AX137" s="14" t="s">
        <v>81</v>
      </c>
      <c r="AY137" s="254" t="s">
        <v>128</v>
      </c>
    </row>
    <row r="138" s="2" customFormat="1" ht="24.15" customHeight="1">
      <c r="A138" s="37"/>
      <c r="B138" s="38"/>
      <c r="C138" s="218" t="s">
        <v>134</v>
      </c>
      <c r="D138" s="218" t="s">
        <v>130</v>
      </c>
      <c r="E138" s="219" t="s">
        <v>288</v>
      </c>
      <c r="F138" s="220" t="s">
        <v>289</v>
      </c>
      <c r="G138" s="221" t="s">
        <v>133</v>
      </c>
      <c r="H138" s="222">
        <v>5.5999999999999996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0.002</v>
      </c>
      <c r="R138" s="228">
        <f>Q138*H138</f>
        <v>0.0112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134</v>
      </c>
      <c r="AT138" s="230" t="s">
        <v>130</v>
      </c>
      <c r="AU138" s="230" t="s">
        <v>83</v>
      </c>
      <c r="AY138" s="16" t="s">
        <v>128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134</v>
      </c>
      <c r="BM138" s="230" t="s">
        <v>343</v>
      </c>
    </row>
    <row r="139" s="13" customFormat="1">
      <c r="A139" s="13"/>
      <c r="B139" s="232"/>
      <c r="C139" s="233"/>
      <c r="D139" s="234" t="s">
        <v>136</v>
      </c>
      <c r="E139" s="235" t="s">
        <v>1</v>
      </c>
      <c r="F139" s="236" t="s">
        <v>291</v>
      </c>
      <c r="G139" s="233"/>
      <c r="H139" s="237">
        <v>5.5999999999999996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136</v>
      </c>
      <c r="AU139" s="243" t="s">
        <v>83</v>
      </c>
      <c r="AV139" s="13" t="s">
        <v>83</v>
      </c>
      <c r="AW139" s="13" t="s">
        <v>30</v>
      </c>
      <c r="AX139" s="13" t="s">
        <v>73</v>
      </c>
      <c r="AY139" s="243" t="s">
        <v>128</v>
      </c>
    </row>
    <row r="140" s="14" customFormat="1">
      <c r="A140" s="14"/>
      <c r="B140" s="244"/>
      <c r="C140" s="245"/>
      <c r="D140" s="234" t="s">
        <v>136</v>
      </c>
      <c r="E140" s="246" t="s">
        <v>1</v>
      </c>
      <c r="F140" s="247" t="s">
        <v>139</v>
      </c>
      <c r="G140" s="245"/>
      <c r="H140" s="248">
        <v>5.5999999999999996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136</v>
      </c>
      <c r="AU140" s="254" t="s">
        <v>83</v>
      </c>
      <c r="AV140" s="14" t="s">
        <v>134</v>
      </c>
      <c r="AW140" s="14" t="s">
        <v>30</v>
      </c>
      <c r="AX140" s="14" t="s">
        <v>81</v>
      </c>
      <c r="AY140" s="254" t="s">
        <v>128</v>
      </c>
    </row>
    <row r="141" s="2" customFormat="1" ht="24.15" customHeight="1">
      <c r="A141" s="37"/>
      <c r="B141" s="38"/>
      <c r="C141" s="218" t="s">
        <v>153</v>
      </c>
      <c r="D141" s="218" t="s">
        <v>130</v>
      </c>
      <c r="E141" s="219" t="s">
        <v>292</v>
      </c>
      <c r="F141" s="220" t="s">
        <v>293</v>
      </c>
      <c r="G141" s="221" t="s">
        <v>133</v>
      </c>
      <c r="H141" s="222">
        <v>5.5999999999999996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134</v>
      </c>
      <c r="AT141" s="230" t="s">
        <v>130</v>
      </c>
      <c r="AU141" s="230" t="s">
        <v>83</v>
      </c>
      <c r="AY141" s="16" t="s">
        <v>128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134</v>
      </c>
      <c r="BM141" s="230" t="s">
        <v>344</v>
      </c>
    </row>
    <row r="142" s="2" customFormat="1" ht="37.8" customHeight="1">
      <c r="A142" s="37"/>
      <c r="B142" s="38"/>
      <c r="C142" s="218" t="s">
        <v>157</v>
      </c>
      <c r="D142" s="218" t="s">
        <v>130</v>
      </c>
      <c r="E142" s="219" t="s">
        <v>150</v>
      </c>
      <c r="F142" s="220" t="s">
        <v>151</v>
      </c>
      <c r="G142" s="221" t="s">
        <v>146</v>
      </c>
      <c r="H142" s="222">
        <v>6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38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134</v>
      </c>
      <c r="AT142" s="230" t="s">
        <v>130</v>
      </c>
      <c r="AU142" s="230" t="s">
        <v>83</v>
      </c>
      <c r="AY142" s="16" t="s">
        <v>128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81</v>
      </c>
      <c r="BK142" s="231">
        <f>ROUND(I142*H142,2)</f>
        <v>0</v>
      </c>
      <c r="BL142" s="16" t="s">
        <v>134</v>
      </c>
      <c r="BM142" s="230" t="s">
        <v>345</v>
      </c>
    </row>
    <row r="143" s="2" customFormat="1" ht="24.15" customHeight="1">
      <c r="A143" s="37"/>
      <c r="B143" s="38"/>
      <c r="C143" s="218" t="s">
        <v>161</v>
      </c>
      <c r="D143" s="218" t="s">
        <v>130</v>
      </c>
      <c r="E143" s="219" t="s">
        <v>154</v>
      </c>
      <c r="F143" s="220" t="s">
        <v>155</v>
      </c>
      <c r="G143" s="221" t="s">
        <v>146</v>
      </c>
      <c r="H143" s="222">
        <v>6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134</v>
      </c>
      <c r="AT143" s="230" t="s">
        <v>130</v>
      </c>
      <c r="AU143" s="230" t="s">
        <v>83</v>
      </c>
      <c r="AY143" s="16" t="s">
        <v>128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134</v>
      </c>
      <c r="BM143" s="230" t="s">
        <v>346</v>
      </c>
    </row>
    <row r="144" s="2" customFormat="1" ht="24.15" customHeight="1">
      <c r="A144" s="37"/>
      <c r="B144" s="38"/>
      <c r="C144" s="218" t="s">
        <v>165</v>
      </c>
      <c r="D144" s="218" t="s">
        <v>130</v>
      </c>
      <c r="E144" s="219" t="s">
        <v>158</v>
      </c>
      <c r="F144" s="220" t="s">
        <v>159</v>
      </c>
      <c r="G144" s="221" t="s">
        <v>146</v>
      </c>
      <c r="H144" s="222">
        <v>6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38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134</v>
      </c>
      <c r="AT144" s="230" t="s">
        <v>130</v>
      </c>
      <c r="AU144" s="230" t="s">
        <v>83</v>
      </c>
      <c r="AY144" s="16" t="s">
        <v>128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81</v>
      </c>
      <c r="BK144" s="231">
        <f>ROUND(I144*H144,2)</f>
        <v>0</v>
      </c>
      <c r="BL144" s="16" t="s">
        <v>134</v>
      </c>
      <c r="BM144" s="230" t="s">
        <v>347</v>
      </c>
    </row>
    <row r="145" s="2" customFormat="1" ht="33" customHeight="1">
      <c r="A145" s="37"/>
      <c r="B145" s="38"/>
      <c r="C145" s="218" t="s">
        <v>172</v>
      </c>
      <c r="D145" s="218" t="s">
        <v>130</v>
      </c>
      <c r="E145" s="219" t="s">
        <v>162</v>
      </c>
      <c r="F145" s="220" t="s">
        <v>163</v>
      </c>
      <c r="G145" s="221" t="s">
        <v>146</v>
      </c>
      <c r="H145" s="222">
        <v>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134</v>
      </c>
      <c r="AT145" s="230" t="s">
        <v>130</v>
      </c>
      <c r="AU145" s="230" t="s">
        <v>83</v>
      </c>
      <c r="AY145" s="16" t="s">
        <v>128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134</v>
      </c>
      <c r="BM145" s="230" t="s">
        <v>348</v>
      </c>
    </row>
    <row r="146" s="2" customFormat="1" ht="37.8" customHeight="1">
      <c r="A146" s="37"/>
      <c r="B146" s="38"/>
      <c r="C146" s="218" t="s">
        <v>179</v>
      </c>
      <c r="D146" s="218" t="s">
        <v>130</v>
      </c>
      <c r="E146" s="219" t="s">
        <v>166</v>
      </c>
      <c r="F146" s="220" t="s">
        <v>167</v>
      </c>
      <c r="G146" s="221" t="s">
        <v>133</v>
      </c>
      <c r="H146" s="222">
        <v>90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134</v>
      </c>
      <c r="AT146" s="230" t="s">
        <v>130</v>
      </c>
      <c r="AU146" s="230" t="s">
        <v>83</v>
      </c>
      <c r="AY146" s="16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134</v>
      </c>
      <c r="BM146" s="230" t="s">
        <v>349</v>
      </c>
    </row>
    <row r="147" s="13" customFormat="1">
      <c r="A147" s="13"/>
      <c r="B147" s="232"/>
      <c r="C147" s="233"/>
      <c r="D147" s="234" t="s">
        <v>136</v>
      </c>
      <c r="E147" s="235" t="s">
        <v>1</v>
      </c>
      <c r="F147" s="236" t="s">
        <v>350</v>
      </c>
      <c r="G147" s="233"/>
      <c r="H147" s="237">
        <v>90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83</v>
      </c>
      <c r="AV147" s="13" t="s">
        <v>83</v>
      </c>
      <c r="AW147" s="13" t="s">
        <v>30</v>
      </c>
      <c r="AX147" s="13" t="s">
        <v>73</v>
      </c>
      <c r="AY147" s="243" t="s">
        <v>128</v>
      </c>
    </row>
    <row r="148" s="14" customFormat="1">
      <c r="A148" s="14"/>
      <c r="B148" s="244"/>
      <c r="C148" s="245"/>
      <c r="D148" s="234" t="s">
        <v>136</v>
      </c>
      <c r="E148" s="246" t="s">
        <v>1</v>
      </c>
      <c r="F148" s="247" t="s">
        <v>139</v>
      </c>
      <c r="G148" s="245"/>
      <c r="H148" s="248">
        <v>90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83</v>
      </c>
      <c r="AV148" s="14" t="s">
        <v>134</v>
      </c>
      <c r="AW148" s="14" t="s">
        <v>30</v>
      </c>
      <c r="AX148" s="14" t="s">
        <v>81</v>
      </c>
      <c r="AY148" s="254" t="s">
        <v>128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143</v>
      </c>
      <c r="F149" s="216" t="s">
        <v>171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7.3071871999999995</v>
      </c>
      <c r="S149" s="210"/>
      <c r="T149" s="212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128</v>
      </c>
      <c r="BK149" s="215">
        <f>SUM(BK150:BK152)</f>
        <v>0</v>
      </c>
    </row>
    <row r="150" s="2" customFormat="1" ht="33" customHeight="1">
      <c r="A150" s="37"/>
      <c r="B150" s="38"/>
      <c r="C150" s="218" t="s">
        <v>185</v>
      </c>
      <c r="D150" s="218" t="s">
        <v>130</v>
      </c>
      <c r="E150" s="219" t="s">
        <v>173</v>
      </c>
      <c r="F150" s="220" t="s">
        <v>174</v>
      </c>
      <c r="G150" s="221" t="s">
        <v>146</v>
      </c>
      <c r="H150" s="222">
        <v>2.5600000000000001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2.8543699999999999</v>
      </c>
      <c r="R150" s="228">
        <f>Q150*H150</f>
        <v>7.3071871999999995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134</v>
      </c>
      <c r="AT150" s="230" t="s">
        <v>130</v>
      </c>
      <c r="AU150" s="230" t="s">
        <v>83</v>
      </c>
      <c r="AY150" s="16" t="s">
        <v>128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134</v>
      </c>
      <c r="BM150" s="230" t="s">
        <v>351</v>
      </c>
    </row>
    <row r="151" s="13" customFormat="1">
      <c r="A151" s="13"/>
      <c r="B151" s="232"/>
      <c r="C151" s="233"/>
      <c r="D151" s="234" t="s">
        <v>136</v>
      </c>
      <c r="E151" s="235" t="s">
        <v>1</v>
      </c>
      <c r="F151" s="236" t="s">
        <v>352</v>
      </c>
      <c r="G151" s="233"/>
      <c r="H151" s="237">
        <v>2.5600000000000001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136</v>
      </c>
      <c r="AU151" s="243" t="s">
        <v>83</v>
      </c>
      <c r="AV151" s="13" t="s">
        <v>83</v>
      </c>
      <c r="AW151" s="13" t="s">
        <v>30</v>
      </c>
      <c r="AX151" s="13" t="s">
        <v>73</v>
      </c>
      <c r="AY151" s="243" t="s">
        <v>128</v>
      </c>
    </row>
    <row r="152" s="14" customFormat="1">
      <c r="A152" s="14"/>
      <c r="B152" s="244"/>
      <c r="C152" s="245"/>
      <c r="D152" s="234" t="s">
        <v>136</v>
      </c>
      <c r="E152" s="246" t="s">
        <v>1</v>
      </c>
      <c r="F152" s="247" t="s">
        <v>139</v>
      </c>
      <c r="G152" s="245"/>
      <c r="H152" s="248">
        <v>2.5600000000000001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136</v>
      </c>
      <c r="AU152" s="254" t="s">
        <v>83</v>
      </c>
      <c r="AV152" s="14" t="s">
        <v>134</v>
      </c>
      <c r="AW152" s="14" t="s">
        <v>30</v>
      </c>
      <c r="AX152" s="14" t="s">
        <v>81</v>
      </c>
      <c r="AY152" s="254" t="s">
        <v>128</v>
      </c>
    </row>
    <row r="153" s="12" customFormat="1" ht="22.8" customHeight="1">
      <c r="A153" s="12"/>
      <c r="B153" s="202"/>
      <c r="C153" s="203"/>
      <c r="D153" s="204" t="s">
        <v>72</v>
      </c>
      <c r="E153" s="216" t="s">
        <v>153</v>
      </c>
      <c r="F153" s="216" t="s">
        <v>305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SUM(P154:P155)</f>
        <v>0</v>
      </c>
      <c r="Q153" s="210"/>
      <c r="R153" s="211">
        <f>SUM(R154:R155)</f>
        <v>1.3999999999999999</v>
      </c>
      <c r="S153" s="210"/>
      <c r="T153" s="212">
        <f>SUM(T154:T155)</f>
        <v>0.20000000000000001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81</v>
      </c>
      <c r="AT153" s="214" t="s">
        <v>72</v>
      </c>
      <c r="AU153" s="214" t="s">
        <v>81</v>
      </c>
      <c r="AY153" s="213" t="s">
        <v>128</v>
      </c>
      <c r="BK153" s="215">
        <f>SUM(BK154:BK155)</f>
        <v>0</v>
      </c>
    </row>
    <row r="154" s="2" customFormat="1" ht="16.5" customHeight="1">
      <c r="A154" s="37"/>
      <c r="B154" s="38"/>
      <c r="C154" s="218" t="s">
        <v>190</v>
      </c>
      <c r="D154" s="218" t="s">
        <v>130</v>
      </c>
      <c r="E154" s="219" t="s">
        <v>306</v>
      </c>
      <c r="F154" s="220" t="s">
        <v>307</v>
      </c>
      <c r="G154" s="221" t="s">
        <v>146</v>
      </c>
      <c r="H154" s="222">
        <v>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0.20000000000000001</v>
      </c>
      <c r="T154" s="229">
        <f>S154*H154</f>
        <v>0.20000000000000001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134</v>
      </c>
      <c r="AT154" s="230" t="s">
        <v>130</v>
      </c>
      <c r="AU154" s="230" t="s">
        <v>83</v>
      </c>
      <c r="AY154" s="16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134</v>
      </c>
      <c r="BM154" s="230" t="s">
        <v>353</v>
      </c>
    </row>
    <row r="155" s="2" customFormat="1" ht="21.75" customHeight="1">
      <c r="A155" s="37"/>
      <c r="B155" s="38"/>
      <c r="C155" s="255" t="s">
        <v>195</v>
      </c>
      <c r="D155" s="255" t="s">
        <v>210</v>
      </c>
      <c r="E155" s="256" t="s">
        <v>309</v>
      </c>
      <c r="F155" s="257" t="s">
        <v>310</v>
      </c>
      <c r="G155" s="258" t="s">
        <v>213</v>
      </c>
      <c r="H155" s="259">
        <v>1.3999999999999999</v>
      </c>
      <c r="I155" s="260"/>
      <c r="J155" s="261">
        <f>ROUND(I155*H155,2)</f>
        <v>0</v>
      </c>
      <c r="K155" s="262"/>
      <c r="L155" s="263"/>
      <c r="M155" s="264" t="s">
        <v>1</v>
      </c>
      <c r="N155" s="265" t="s">
        <v>38</v>
      </c>
      <c r="O155" s="90"/>
      <c r="P155" s="228">
        <f>O155*H155</f>
        <v>0</v>
      </c>
      <c r="Q155" s="228">
        <v>1</v>
      </c>
      <c r="R155" s="228">
        <f>Q155*H155</f>
        <v>1.3999999999999999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165</v>
      </c>
      <c r="AT155" s="230" t="s">
        <v>210</v>
      </c>
      <c r="AU155" s="230" t="s">
        <v>83</v>
      </c>
      <c r="AY155" s="16" t="s">
        <v>128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81</v>
      </c>
      <c r="BK155" s="231">
        <f>ROUND(I155*H155,2)</f>
        <v>0</v>
      </c>
      <c r="BL155" s="16" t="s">
        <v>134</v>
      </c>
      <c r="BM155" s="230" t="s">
        <v>354</v>
      </c>
    </row>
    <row r="156" s="12" customFormat="1" ht="22.8" customHeight="1">
      <c r="A156" s="12"/>
      <c r="B156" s="202"/>
      <c r="C156" s="203"/>
      <c r="D156" s="204" t="s">
        <v>72</v>
      </c>
      <c r="E156" s="216" t="s">
        <v>172</v>
      </c>
      <c r="F156" s="216" t="s">
        <v>178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SUM(P157:P187)</f>
        <v>0</v>
      </c>
      <c r="Q156" s="210"/>
      <c r="R156" s="211">
        <f>SUM(R157:R187)</f>
        <v>2.1519577999999999</v>
      </c>
      <c r="S156" s="210"/>
      <c r="T156" s="212">
        <f>SUM(T157:T187)</f>
        <v>1.9061484999999998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128</v>
      </c>
      <c r="BK156" s="215">
        <f>SUM(BK157:BK187)</f>
        <v>0</v>
      </c>
    </row>
    <row r="157" s="2" customFormat="1" ht="24.15" customHeight="1">
      <c r="A157" s="37"/>
      <c r="B157" s="38"/>
      <c r="C157" s="218" t="s">
        <v>202</v>
      </c>
      <c r="D157" s="218" t="s">
        <v>130</v>
      </c>
      <c r="E157" s="219" t="s">
        <v>180</v>
      </c>
      <c r="F157" s="220" t="s">
        <v>181</v>
      </c>
      <c r="G157" s="221" t="s">
        <v>133</v>
      </c>
      <c r="H157" s="222">
        <v>2.8399999999999999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38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0.00029999999999999997</v>
      </c>
      <c r="T157" s="229">
        <f>S157*H157</f>
        <v>0.00085199999999999989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134</v>
      </c>
      <c r="AT157" s="230" t="s">
        <v>130</v>
      </c>
      <c r="AU157" s="230" t="s">
        <v>83</v>
      </c>
      <c r="AY157" s="16" t="s">
        <v>128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81</v>
      </c>
      <c r="BK157" s="231">
        <f>ROUND(I157*H157,2)</f>
        <v>0</v>
      </c>
      <c r="BL157" s="16" t="s">
        <v>134</v>
      </c>
      <c r="BM157" s="230" t="s">
        <v>355</v>
      </c>
    </row>
    <row r="158" s="13" customFormat="1">
      <c r="A158" s="13"/>
      <c r="B158" s="232"/>
      <c r="C158" s="233"/>
      <c r="D158" s="234" t="s">
        <v>136</v>
      </c>
      <c r="E158" s="235" t="s">
        <v>1</v>
      </c>
      <c r="F158" s="236" t="s">
        <v>356</v>
      </c>
      <c r="G158" s="233"/>
      <c r="H158" s="237">
        <v>2.8399999999999999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136</v>
      </c>
      <c r="AU158" s="243" t="s">
        <v>83</v>
      </c>
      <c r="AV158" s="13" t="s">
        <v>83</v>
      </c>
      <c r="AW158" s="13" t="s">
        <v>30</v>
      </c>
      <c r="AX158" s="13" t="s">
        <v>73</v>
      </c>
      <c r="AY158" s="243" t="s">
        <v>128</v>
      </c>
    </row>
    <row r="159" s="14" customFormat="1">
      <c r="A159" s="14"/>
      <c r="B159" s="244"/>
      <c r="C159" s="245"/>
      <c r="D159" s="234" t="s">
        <v>136</v>
      </c>
      <c r="E159" s="246" t="s">
        <v>1</v>
      </c>
      <c r="F159" s="247" t="s">
        <v>139</v>
      </c>
      <c r="G159" s="245"/>
      <c r="H159" s="248">
        <v>2.8399999999999999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136</v>
      </c>
      <c r="AU159" s="254" t="s">
        <v>83</v>
      </c>
      <c r="AV159" s="14" t="s">
        <v>134</v>
      </c>
      <c r="AW159" s="14" t="s">
        <v>30</v>
      </c>
      <c r="AX159" s="14" t="s">
        <v>81</v>
      </c>
      <c r="AY159" s="254" t="s">
        <v>128</v>
      </c>
    </row>
    <row r="160" s="2" customFormat="1" ht="24.15" customHeight="1">
      <c r="A160" s="37"/>
      <c r="B160" s="38"/>
      <c r="C160" s="218" t="s">
        <v>8</v>
      </c>
      <c r="D160" s="218" t="s">
        <v>130</v>
      </c>
      <c r="E160" s="219" t="s">
        <v>186</v>
      </c>
      <c r="F160" s="220" t="s">
        <v>187</v>
      </c>
      <c r="G160" s="221" t="s">
        <v>146</v>
      </c>
      <c r="H160" s="222">
        <v>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38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0.001</v>
      </c>
      <c r="T160" s="229">
        <f>S160*H160</f>
        <v>0.001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134</v>
      </c>
      <c r="AT160" s="230" t="s">
        <v>130</v>
      </c>
      <c r="AU160" s="230" t="s">
        <v>83</v>
      </c>
      <c r="AY160" s="16" t="s">
        <v>128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81</v>
      </c>
      <c r="BK160" s="231">
        <f>ROUND(I160*H160,2)</f>
        <v>0</v>
      </c>
      <c r="BL160" s="16" t="s">
        <v>134</v>
      </c>
      <c r="BM160" s="230" t="s">
        <v>357</v>
      </c>
    </row>
    <row r="161" s="13" customFormat="1">
      <c r="A161" s="13"/>
      <c r="B161" s="232"/>
      <c r="C161" s="233"/>
      <c r="D161" s="234" t="s">
        <v>136</v>
      </c>
      <c r="E161" s="235" t="s">
        <v>1</v>
      </c>
      <c r="F161" s="236" t="s">
        <v>315</v>
      </c>
      <c r="G161" s="233"/>
      <c r="H161" s="237">
        <v>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136</v>
      </c>
      <c r="AU161" s="243" t="s">
        <v>83</v>
      </c>
      <c r="AV161" s="13" t="s">
        <v>83</v>
      </c>
      <c r="AW161" s="13" t="s">
        <v>30</v>
      </c>
      <c r="AX161" s="13" t="s">
        <v>73</v>
      </c>
      <c r="AY161" s="243" t="s">
        <v>128</v>
      </c>
    </row>
    <row r="162" s="14" customFormat="1">
      <c r="A162" s="14"/>
      <c r="B162" s="244"/>
      <c r="C162" s="245"/>
      <c r="D162" s="234" t="s">
        <v>136</v>
      </c>
      <c r="E162" s="246" t="s">
        <v>1</v>
      </c>
      <c r="F162" s="247" t="s">
        <v>139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136</v>
      </c>
      <c r="AU162" s="254" t="s">
        <v>83</v>
      </c>
      <c r="AV162" s="14" t="s">
        <v>134</v>
      </c>
      <c r="AW162" s="14" t="s">
        <v>30</v>
      </c>
      <c r="AX162" s="14" t="s">
        <v>81</v>
      </c>
      <c r="AY162" s="254" t="s">
        <v>128</v>
      </c>
    </row>
    <row r="163" s="2" customFormat="1" ht="24.15" customHeight="1">
      <c r="A163" s="37"/>
      <c r="B163" s="38"/>
      <c r="C163" s="218" t="s">
        <v>209</v>
      </c>
      <c r="D163" s="218" t="s">
        <v>130</v>
      </c>
      <c r="E163" s="219" t="s">
        <v>191</v>
      </c>
      <c r="F163" s="220" t="s">
        <v>192</v>
      </c>
      <c r="G163" s="221" t="s">
        <v>146</v>
      </c>
      <c r="H163" s="222">
        <v>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38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0.001</v>
      </c>
      <c r="T163" s="229">
        <f>S163*H163</f>
        <v>0.002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134</v>
      </c>
      <c r="AT163" s="230" t="s">
        <v>130</v>
      </c>
      <c r="AU163" s="230" t="s">
        <v>83</v>
      </c>
      <c r="AY163" s="16" t="s">
        <v>128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81</v>
      </c>
      <c r="BK163" s="231">
        <f>ROUND(I163*H163,2)</f>
        <v>0</v>
      </c>
      <c r="BL163" s="16" t="s">
        <v>134</v>
      </c>
      <c r="BM163" s="230" t="s">
        <v>358</v>
      </c>
    </row>
    <row r="164" s="13" customFormat="1">
      <c r="A164" s="13"/>
      <c r="B164" s="232"/>
      <c r="C164" s="233"/>
      <c r="D164" s="234" t="s">
        <v>136</v>
      </c>
      <c r="E164" s="235" t="s">
        <v>1</v>
      </c>
      <c r="F164" s="236" t="s">
        <v>317</v>
      </c>
      <c r="G164" s="233"/>
      <c r="H164" s="237">
        <v>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136</v>
      </c>
      <c r="AU164" s="243" t="s">
        <v>83</v>
      </c>
      <c r="AV164" s="13" t="s">
        <v>83</v>
      </c>
      <c r="AW164" s="13" t="s">
        <v>30</v>
      </c>
      <c r="AX164" s="13" t="s">
        <v>73</v>
      </c>
      <c r="AY164" s="243" t="s">
        <v>128</v>
      </c>
    </row>
    <row r="165" s="14" customFormat="1">
      <c r="A165" s="14"/>
      <c r="B165" s="244"/>
      <c r="C165" s="245"/>
      <c r="D165" s="234" t="s">
        <v>136</v>
      </c>
      <c r="E165" s="246" t="s">
        <v>1</v>
      </c>
      <c r="F165" s="247" t="s">
        <v>139</v>
      </c>
      <c r="G165" s="245"/>
      <c r="H165" s="248">
        <v>2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83</v>
      </c>
      <c r="AV165" s="14" t="s">
        <v>134</v>
      </c>
      <c r="AW165" s="14" t="s">
        <v>30</v>
      </c>
      <c r="AX165" s="14" t="s">
        <v>81</v>
      </c>
      <c r="AY165" s="254" t="s">
        <v>128</v>
      </c>
    </row>
    <row r="166" s="2" customFormat="1" ht="24.15" customHeight="1">
      <c r="A166" s="37"/>
      <c r="B166" s="38"/>
      <c r="C166" s="218" t="s">
        <v>216</v>
      </c>
      <c r="D166" s="218" t="s">
        <v>130</v>
      </c>
      <c r="E166" s="219" t="s">
        <v>196</v>
      </c>
      <c r="F166" s="220" t="s">
        <v>197</v>
      </c>
      <c r="G166" s="221" t="s">
        <v>133</v>
      </c>
      <c r="H166" s="222">
        <v>8.3350000000000009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0.077899999999999997</v>
      </c>
      <c r="T166" s="229">
        <f>S166*H166</f>
        <v>0.64929650000000005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134</v>
      </c>
      <c r="AT166" s="230" t="s">
        <v>130</v>
      </c>
      <c r="AU166" s="230" t="s">
        <v>83</v>
      </c>
      <c r="AY166" s="16" t="s">
        <v>128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134</v>
      </c>
      <c r="BM166" s="230" t="s">
        <v>359</v>
      </c>
    </row>
    <row r="167" s="13" customFormat="1">
      <c r="A167" s="13"/>
      <c r="B167" s="232"/>
      <c r="C167" s="233"/>
      <c r="D167" s="234" t="s">
        <v>136</v>
      </c>
      <c r="E167" s="235" t="s">
        <v>1</v>
      </c>
      <c r="F167" s="236" t="s">
        <v>360</v>
      </c>
      <c r="G167" s="233"/>
      <c r="H167" s="237">
        <v>5.4950000000000001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136</v>
      </c>
      <c r="AU167" s="243" t="s">
        <v>83</v>
      </c>
      <c r="AV167" s="13" t="s">
        <v>83</v>
      </c>
      <c r="AW167" s="13" t="s">
        <v>30</v>
      </c>
      <c r="AX167" s="13" t="s">
        <v>73</v>
      </c>
      <c r="AY167" s="243" t="s">
        <v>128</v>
      </c>
    </row>
    <row r="168" s="13" customFormat="1">
      <c r="A168" s="13"/>
      <c r="B168" s="232"/>
      <c r="C168" s="233"/>
      <c r="D168" s="234" t="s">
        <v>136</v>
      </c>
      <c r="E168" s="235" t="s">
        <v>1</v>
      </c>
      <c r="F168" s="236" t="s">
        <v>361</v>
      </c>
      <c r="G168" s="233"/>
      <c r="H168" s="237">
        <v>2.8399999999999999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136</v>
      </c>
      <c r="AU168" s="243" t="s">
        <v>83</v>
      </c>
      <c r="AV168" s="13" t="s">
        <v>83</v>
      </c>
      <c r="AW168" s="13" t="s">
        <v>30</v>
      </c>
      <c r="AX168" s="13" t="s">
        <v>73</v>
      </c>
      <c r="AY168" s="243" t="s">
        <v>128</v>
      </c>
    </row>
    <row r="169" s="14" customFormat="1">
      <c r="A169" s="14"/>
      <c r="B169" s="244"/>
      <c r="C169" s="245"/>
      <c r="D169" s="234" t="s">
        <v>136</v>
      </c>
      <c r="E169" s="246" t="s">
        <v>1</v>
      </c>
      <c r="F169" s="247" t="s">
        <v>139</v>
      </c>
      <c r="G169" s="245"/>
      <c r="H169" s="248">
        <v>8.3350000000000009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136</v>
      </c>
      <c r="AU169" s="254" t="s">
        <v>83</v>
      </c>
      <c r="AV169" s="14" t="s">
        <v>134</v>
      </c>
      <c r="AW169" s="14" t="s">
        <v>30</v>
      </c>
      <c r="AX169" s="14" t="s">
        <v>81</v>
      </c>
      <c r="AY169" s="254" t="s">
        <v>128</v>
      </c>
    </row>
    <row r="170" s="2" customFormat="1" ht="24.15" customHeight="1">
      <c r="A170" s="37"/>
      <c r="B170" s="38"/>
      <c r="C170" s="218" t="s">
        <v>222</v>
      </c>
      <c r="D170" s="218" t="s">
        <v>130</v>
      </c>
      <c r="E170" s="219" t="s">
        <v>203</v>
      </c>
      <c r="F170" s="220" t="s">
        <v>204</v>
      </c>
      <c r="G170" s="221" t="s">
        <v>133</v>
      </c>
      <c r="H170" s="222">
        <v>2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38</v>
      </c>
      <c r="O170" s="90"/>
      <c r="P170" s="228">
        <f>O170*H170</f>
        <v>0</v>
      </c>
      <c r="Q170" s="228">
        <v>0.015389999999999999</v>
      </c>
      <c r="R170" s="228">
        <f>Q170*H170</f>
        <v>0.030779999999999998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134</v>
      </c>
      <c r="AT170" s="230" t="s">
        <v>130</v>
      </c>
      <c r="AU170" s="230" t="s">
        <v>83</v>
      </c>
      <c r="AY170" s="16" t="s">
        <v>128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81</v>
      </c>
      <c r="BK170" s="231">
        <f>ROUND(I170*H170,2)</f>
        <v>0</v>
      </c>
      <c r="BL170" s="16" t="s">
        <v>134</v>
      </c>
      <c r="BM170" s="230" t="s">
        <v>362</v>
      </c>
    </row>
    <row r="171" s="2" customFormat="1" ht="24.15" customHeight="1">
      <c r="A171" s="37"/>
      <c r="B171" s="38"/>
      <c r="C171" s="218" t="s">
        <v>228</v>
      </c>
      <c r="D171" s="218" t="s">
        <v>130</v>
      </c>
      <c r="E171" s="219" t="s">
        <v>206</v>
      </c>
      <c r="F171" s="220" t="s">
        <v>207</v>
      </c>
      <c r="G171" s="221" t="s">
        <v>146</v>
      </c>
      <c r="H171" s="222">
        <v>0.5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38</v>
      </c>
      <c r="O171" s="90"/>
      <c r="P171" s="228">
        <f>O171*H171</f>
        <v>0</v>
      </c>
      <c r="Q171" s="228">
        <v>0.50375000000000003</v>
      </c>
      <c r="R171" s="228">
        <f>Q171*H171</f>
        <v>0.25187500000000002</v>
      </c>
      <c r="S171" s="228">
        <v>2.5</v>
      </c>
      <c r="T171" s="229">
        <f>S171*H171</f>
        <v>1.25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134</v>
      </c>
      <c r="AT171" s="230" t="s">
        <v>130</v>
      </c>
      <c r="AU171" s="230" t="s">
        <v>83</v>
      </c>
      <c r="AY171" s="16" t="s">
        <v>128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81</v>
      </c>
      <c r="BK171" s="231">
        <f>ROUND(I171*H171,2)</f>
        <v>0</v>
      </c>
      <c r="BL171" s="16" t="s">
        <v>134</v>
      </c>
      <c r="BM171" s="230" t="s">
        <v>363</v>
      </c>
    </row>
    <row r="172" s="2" customFormat="1" ht="16.5" customHeight="1">
      <c r="A172" s="37"/>
      <c r="B172" s="38"/>
      <c r="C172" s="255" t="s">
        <v>238</v>
      </c>
      <c r="D172" s="255" t="s">
        <v>210</v>
      </c>
      <c r="E172" s="256" t="s">
        <v>211</v>
      </c>
      <c r="F172" s="257" t="s">
        <v>212</v>
      </c>
      <c r="G172" s="258" t="s">
        <v>213</v>
      </c>
      <c r="H172" s="259">
        <v>0.80600000000000005</v>
      </c>
      <c r="I172" s="260"/>
      <c r="J172" s="261">
        <f>ROUND(I172*H172,2)</f>
        <v>0</v>
      </c>
      <c r="K172" s="262"/>
      <c r="L172" s="263"/>
      <c r="M172" s="264" t="s">
        <v>1</v>
      </c>
      <c r="N172" s="265" t="s">
        <v>38</v>
      </c>
      <c r="O172" s="90"/>
      <c r="P172" s="228">
        <f>O172*H172</f>
        <v>0</v>
      </c>
      <c r="Q172" s="228">
        <v>1</v>
      </c>
      <c r="R172" s="228">
        <f>Q172*H172</f>
        <v>0.80600000000000005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165</v>
      </c>
      <c r="AT172" s="230" t="s">
        <v>210</v>
      </c>
      <c r="AU172" s="230" t="s">
        <v>83</v>
      </c>
      <c r="AY172" s="16" t="s">
        <v>128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81</v>
      </c>
      <c r="BK172" s="231">
        <f>ROUND(I172*H172,2)</f>
        <v>0</v>
      </c>
      <c r="BL172" s="16" t="s">
        <v>134</v>
      </c>
      <c r="BM172" s="230" t="s">
        <v>364</v>
      </c>
    </row>
    <row r="173" s="13" customFormat="1">
      <c r="A173" s="13"/>
      <c r="B173" s="232"/>
      <c r="C173" s="233"/>
      <c r="D173" s="234" t="s">
        <v>136</v>
      </c>
      <c r="E173" s="235" t="s">
        <v>1</v>
      </c>
      <c r="F173" s="236" t="s">
        <v>215</v>
      </c>
      <c r="G173" s="233"/>
      <c r="H173" s="237">
        <v>0.80600000000000005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136</v>
      </c>
      <c r="AU173" s="243" t="s">
        <v>83</v>
      </c>
      <c r="AV173" s="13" t="s">
        <v>83</v>
      </c>
      <c r="AW173" s="13" t="s">
        <v>30</v>
      </c>
      <c r="AX173" s="13" t="s">
        <v>73</v>
      </c>
      <c r="AY173" s="243" t="s">
        <v>128</v>
      </c>
    </row>
    <row r="174" s="14" customFormat="1">
      <c r="A174" s="14"/>
      <c r="B174" s="244"/>
      <c r="C174" s="245"/>
      <c r="D174" s="234" t="s">
        <v>136</v>
      </c>
      <c r="E174" s="246" t="s">
        <v>1</v>
      </c>
      <c r="F174" s="247" t="s">
        <v>139</v>
      </c>
      <c r="G174" s="245"/>
      <c r="H174" s="248">
        <v>0.80600000000000005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136</v>
      </c>
      <c r="AU174" s="254" t="s">
        <v>83</v>
      </c>
      <c r="AV174" s="14" t="s">
        <v>134</v>
      </c>
      <c r="AW174" s="14" t="s">
        <v>30</v>
      </c>
      <c r="AX174" s="14" t="s">
        <v>81</v>
      </c>
      <c r="AY174" s="254" t="s">
        <v>128</v>
      </c>
    </row>
    <row r="175" s="2" customFormat="1" ht="24.15" customHeight="1">
      <c r="A175" s="37"/>
      <c r="B175" s="38"/>
      <c r="C175" s="218" t="s">
        <v>7</v>
      </c>
      <c r="D175" s="218" t="s">
        <v>130</v>
      </c>
      <c r="E175" s="219" t="s">
        <v>217</v>
      </c>
      <c r="F175" s="220" t="s">
        <v>218</v>
      </c>
      <c r="G175" s="221" t="s">
        <v>133</v>
      </c>
      <c r="H175" s="222">
        <v>13.455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38</v>
      </c>
      <c r="O175" s="90"/>
      <c r="P175" s="228">
        <f>O175*H175</f>
        <v>0</v>
      </c>
      <c r="Q175" s="228">
        <v>0.078159999999999993</v>
      </c>
      <c r="R175" s="228">
        <f>Q175*H175</f>
        <v>1.0516428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134</v>
      </c>
      <c r="AT175" s="230" t="s">
        <v>130</v>
      </c>
      <c r="AU175" s="230" t="s">
        <v>83</v>
      </c>
      <c r="AY175" s="16" t="s">
        <v>128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81</v>
      </c>
      <c r="BK175" s="231">
        <f>ROUND(I175*H175,2)</f>
        <v>0</v>
      </c>
      <c r="BL175" s="16" t="s">
        <v>134</v>
      </c>
      <c r="BM175" s="230" t="s">
        <v>365</v>
      </c>
    </row>
    <row r="176" s="13" customFormat="1">
      <c r="A176" s="13"/>
      <c r="B176" s="232"/>
      <c r="C176" s="233"/>
      <c r="D176" s="234" t="s">
        <v>136</v>
      </c>
      <c r="E176" s="235" t="s">
        <v>1</v>
      </c>
      <c r="F176" s="236" t="s">
        <v>366</v>
      </c>
      <c r="G176" s="233"/>
      <c r="H176" s="237">
        <v>2.8399999999999999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136</v>
      </c>
      <c r="AU176" s="243" t="s">
        <v>83</v>
      </c>
      <c r="AV176" s="13" t="s">
        <v>83</v>
      </c>
      <c r="AW176" s="13" t="s">
        <v>30</v>
      </c>
      <c r="AX176" s="13" t="s">
        <v>73</v>
      </c>
      <c r="AY176" s="243" t="s">
        <v>128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360</v>
      </c>
      <c r="G177" s="233"/>
      <c r="H177" s="237">
        <v>5.4950000000000001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83</v>
      </c>
      <c r="AV177" s="13" t="s">
        <v>83</v>
      </c>
      <c r="AW177" s="13" t="s">
        <v>30</v>
      </c>
      <c r="AX177" s="13" t="s">
        <v>73</v>
      </c>
      <c r="AY177" s="243" t="s">
        <v>128</v>
      </c>
    </row>
    <row r="178" s="13" customFormat="1">
      <c r="A178" s="13"/>
      <c r="B178" s="232"/>
      <c r="C178" s="233"/>
      <c r="D178" s="234" t="s">
        <v>136</v>
      </c>
      <c r="E178" s="235" t="s">
        <v>1</v>
      </c>
      <c r="F178" s="236" t="s">
        <v>367</v>
      </c>
      <c r="G178" s="233"/>
      <c r="H178" s="237">
        <v>5.1200000000000001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136</v>
      </c>
      <c r="AU178" s="243" t="s">
        <v>83</v>
      </c>
      <c r="AV178" s="13" t="s">
        <v>83</v>
      </c>
      <c r="AW178" s="13" t="s">
        <v>30</v>
      </c>
      <c r="AX178" s="13" t="s">
        <v>73</v>
      </c>
      <c r="AY178" s="243" t="s">
        <v>128</v>
      </c>
    </row>
    <row r="179" s="14" customFormat="1">
      <c r="A179" s="14"/>
      <c r="B179" s="244"/>
      <c r="C179" s="245"/>
      <c r="D179" s="234" t="s">
        <v>136</v>
      </c>
      <c r="E179" s="246" t="s">
        <v>1</v>
      </c>
      <c r="F179" s="247" t="s">
        <v>139</v>
      </c>
      <c r="G179" s="245"/>
      <c r="H179" s="248">
        <v>13.455000000000002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136</v>
      </c>
      <c r="AU179" s="254" t="s">
        <v>83</v>
      </c>
      <c r="AV179" s="14" t="s">
        <v>134</v>
      </c>
      <c r="AW179" s="14" t="s">
        <v>30</v>
      </c>
      <c r="AX179" s="14" t="s">
        <v>81</v>
      </c>
      <c r="AY179" s="254" t="s">
        <v>128</v>
      </c>
    </row>
    <row r="180" s="2" customFormat="1" ht="33" customHeight="1">
      <c r="A180" s="37"/>
      <c r="B180" s="38"/>
      <c r="C180" s="218" t="s">
        <v>245</v>
      </c>
      <c r="D180" s="218" t="s">
        <v>130</v>
      </c>
      <c r="E180" s="219" t="s">
        <v>223</v>
      </c>
      <c r="F180" s="220" t="s">
        <v>224</v>
      </c>
      <c r="G180" s="221" t="s">
        <v>225</v>
      </c>
      <c r="H180" s="222">
        <v>3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38</v>
      </c>
      <c r="O180" s="90"/>
      <c r="P180" s="228">
        <f>O180*H180</f>
        <v>0</v>
      </c>
      <c r="Q180" s="228">
        <v>0.00122</v>
      </c>
      <c r="R180" s="228">
        <f>Q180*H180</f>
        <v>0.0036600000000000001</v>
      </c>
      <c r="S180" s="228">
        <v>0.001</v>
      </c>
      <c r="T180" s="229">
        <f>S180*H180</f>
        <v>0.0030000000000000001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134</v>
      </c>
      <c r="AT180" s="230" t="s">
        <v>130</v>
      </c>
      <c r="AU180" s="230" t="s">
        <v>83</v>
      </c>
      <c r="AY180" s="16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81</v>
      </c>
      <c r="BK180" s="231">
        <f>ROUND(I180*H180,2)</f>
        <v>0</v>
      </c>
      <c r="BL180" s="16" t="s">
        <v>134</v>
      </c>
      <c r="BM180" s="230" t="s">
        <v>368</v>
      </c>
    </row>
    <row r="181" s="13" customFormat="1">
      <c r="A181" s="13"/>
      <c r="B181" s="232"/>
      <c r="C181" s="233"/>
      <c r="D181" s="234" t="s">
        <v>136</v>
      </c>
      <c r="E181" s="235" t="s">
        <v>1</v>
      </c>
      <c r="F181" s="236" t="s">
        <v>227</v>
      </c>
      <c r="G181" s="233"/>
      <c r="H181" s="237">
        <v>3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136</v>
      </c>
      <c r="AU181" s="243" t="s">
        <v>83</v>
      </c>
      <c r="AV181" s="13" t="s">
        <v>83</v>
      </c>
      <c r="AW181" s="13" t="s">
        <v>30</v>
      </c>
      <c r="AX181" s="13" t="s">
        <v>73</v>
      </c>
      <c r="AY181" s="243" t="s">
        <v>128</v>
      </c>
    </row>
    <row r="182" s="14" customFormat="1">
      <c r="A182" s="14"/>
      <c r="B182" s="244"/>
      <c r="C182" s="245"/>
      <c r="D182" s="234" t="s">
        <v>136</v>
      </c>
      <c r="E182" s="246" t="s">
        <v>1</v>
      </c>
      <c r="F182" s="247" t="s">
        <v>139</v>
      </c>
      <c r="G182" s="245"/>
      <c r="H182" s="248">
        <v>3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83</v>
      </c>
      <c r="AV182" s="14" t="s">
        <v>134</v>
      </c>
      <c r="AW182" s="14" t="s">
        <v>30</v>
      </c>
      <c r="AX182" s="14" t="s">
        <v>81</v>
      </c>
      <c r="AY182" s="254" t="s">
        <v>128</v>
      </c>
    </row>
    <row r="183" s="2" customFormat="1" ht="24.15" customHeight="1">
      <c r="A183" s="37"/>
      <c r="B183" s="38"/>
      <c r="C183" s="255" t="s">
        <v>252</v>
      </c>
      <c r="D183" s="255" t="s">
        <v>210</v>
      </c>
      <c r="E183" s="256" t="s">
        <v>229</v>
      </c>
      <c r="F183" s="257" t="s">
        <v>230</v>
      </c>
      <c r="G183" s="258" t="s">
        <v>213</v>
      </c>
      <c r="H183" s="259">
        <v>0.0080000000000000002</v>
      </c>
      <c r="I183" s="260"/>
      <c r="J183" s="261">
        <f>ROUND(I183*H183,2)</f>
        <v>0</v>
      </c>
      <c r="K183" s="262"/>
      <c r="L183" s="263"/>
      <c r="M183" s="264" t="s">
        <v>1</v>
      </c>
      <c r="N183" s="265" t="s">
        <v>38</v>
      </c>
      <c r="O183" s="90"/>
      <c r="P183" s="228">
        <f>O183*H183</f>
        <v>0</v>
      </c>
      <c r="Q183" s="228">
        <v>1</v>
      </c>
      <c r="R183" s="228">
        <f>Q183*H183</f>
        <v>0.0080000000000000002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165</v>
      </c>
      <c r="AT183" s="230" t="s">
        <v>210</v>
      </c>
      <c r="AU183" s="230" t="s">
        <v>83</v>
      </c>
      <c r="AY183" s="16" t="s">
        <v>128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81</v>
      </c>
      <c r="BK183" s="231">
        <f>ROUND(I183*H183,2)</f>
        <v>0</v>
      </c>
      <c r="BL183" s="16" t="s">
        <v>134</v>
      </c>
      <c r="BM183" s="230" t="s">
        <v>369</v>
      </c>
    </row>
    <row r="184" s="2" customFormat="1">
      <c r="A184" s="37"/>
      <c r="B184" s="38"/>
      <c r="C184" s="39"/>
      <c r="D184" s="234" t="s">
        <v>232</v>
      </c>
      <c r="E184" s="39"/>
      <c r="F184" s="266" t="s">
        <v>233</v>
      </c>
      <c r="G184" s="39"/>
      <c r="H184" s="39"/>
      <c r="I184" s="267"/>
      <c r="J184" s="39"/>
      <c r="K184" s="39"/>
      <c r="L184" s="43"/>
      <c r="M184" s="268"/>
      <c r="N184" s="269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232</v>
      </c>
      <c r="AU184" s="16" t="s">
        <v>83</v>
      </c>
    </row>
    <row r="185" s="13" customFormat="1">
      <c r="A185" s="13"/>
      <c r="B185" s="232"/>
      <c r="C185" s="233"/>
      <c r="D185" s="234" t="s">
        <v>136</v>
      </c>
      <c r="E185" s="235" t="s">
        <v>1</v>
      </c>
      <c r="F185" s="236" t="s">
        <v>234</v>
      </c>
      <c r="G185" s="233"/>
      <c r="H185" s="237">
        <v>0.0070000000000000001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136</v>
      </c>
      <c r="AU185" s="243" t="s">
        <v>83</v>
      </c>
      <c r="AV185" s="13" t="s">
        <v>83</v>
      </c>
      <c r="AW185" s="13" t="s">
        <v>30</v>
      </c>
      <c r="AX185" s="13" t="s">
        <v>73</v>
      </c>
      <c r="AY185" s="243" t="s">
        <v>128</v>
      </c>
    </row>
    <row r="186" s="14" customFormat="1">
      <c r="A186" s="14"/>
      <c r="B186" s="244"/>
      <c r="C186" s="245"/>
      <c r="D186" s="234" t="s">
        <v>136</v>
      </c>
      <c r="E186" s="246" t="s">
        <v>1</v>
      </c>
      <c r="F186" s="247" t="s">
        <v>139</v>
      </c>
      <c r="G186" s="245"/>
      <c r="H186" s="248">
        <v>0.0070000000000000001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136</v>
      </c>
      <c r="AU186" s="254" t="s">
        <v>83</v>
      </c>
      <c r="AV186" s="14" t="s">
        <v>134</v>
      </c>
      <c r="AW186" s="14" t="s">
        <v>30</v>
      </c>
      <c r="AX186" s="14" t="s">
        <v>81</v>
      </c>
      <c r="AY186" s="254" t="s">
        <v>128</v>
      </c>
    </row>
    <row r="187" s="13" customFormat="1">
      <c r="A187" s="13"/>
      <c r="B187" s="232"/>
      <c r="C187" s="233"/>
      <c r="D187" s="234" t="s">
        <v>136</v>
      </c>
      <c r="E187" s="233"/>
      <c r="F187" s="236" t="s">
        <v>235</v>
      </c>
      <c r="G187" s="233"/>
      <c r="H187" s="237">
        <v>0.0080000000000000002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136</v>
      </c>
      <c r="AU187" s="243" t="s">
        <v>83</v>
      </c>
      <c r="AV187" s="13" t="s">
        <v>83</v>
      </c>
      <c r="AW187" s="13" t="s">
        <v>4</v>
      </c>
      <c r="AX187" s="13" t="s">
        <v>81</v>
      </c>
      <c r="AY187" s="243" t="s">
        <v>128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236</v>
      </c>
      <c r="F188" s="216" t="s">
        <v>237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SUM(P189:P191)</f>
        <v>0</v>
      </c>
      <c r="Q188" s="210"/>
      <c r="R188" s="211">
        <f>SUM(R189:R191)</f>
        <v>0</v>
      </c>
      <c r="S188" s="210"/>
      <c r="T188" s="212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81</v>
      </c>
      <c r="AT188" s="214" t="s">
        <v>72</v>
      </c>
      <c r="AU188" s="214" t="s">
        <v>81</v>
      </c>
      <c r="AY188" s="213" t="s">
        <v>128</v>
      </c>
      <c r="BK188" s="215">
        <f>SUM(BK189:BK191)</f>
        <v>0</v>
      </c>
    </row>
    <row r="189" s="2" customFormat="1" ht="24.15" customHeight="1">
      <c r="A189" s="37"/>
      <c r="B189" s="38"/>
      <c r="C189" s="218" t="s">
        <v>262</v>
      </c>
      <c r="D189" s="218" t="s">
        <v>130</v>
      </c>
      <c r="E189" s="219" t="s">
        <v>239</v>
      </c>
      <c r="F189" s="220" t="s">
        <v>240</v>
      </c>
      <c r="G189" s="221" t="s">
        <v>213</v>
      </c>
      <c r="H189" s="222">
        <v>10.869999999999999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134</v>
      </c>
      <c r="AT189" s="230" t="s">
        <v>130</v>
      </c>
      <c r="AU189" s="230" t="s">
        <v>83</v>
      </c>
      <c r="AY189" s="16" t="s">
        <v>128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134</v>
      </c>
      <c r="BM189" s="230" t="s">
        <v>370</v>
      </c>
    </row>
    <row r="190" s="2" customFormat="1" ht="33" customHeight="1">
      <c r="A190" s="37"/>
      <c r="B190" s="38"/>
      <c r="C190" s="218" t="s">
        <v>269</v>
      </c>
      <c r="D190" s="218" t="s">
        <v>130</v>
      </c>
      <c r="E190" s="219" t="s">
        <v>242</v>
      </c>
      <c r="F190" s="220" t="s">
        <v>243</v>
      </c>
      <c r="G190" s="221" t="s">
        <v>213</v>
      </c>
      <c r="H190" s="222">
        <v>10.869999999999999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134</v>
      </c>
      <c r="AT190" s="230" t="s">
        <v>130</v>
      </c>
      <c r="AU190" s="230" t="s">
        <v>83</v>
      </c>
      <c r="AY190" s="16" t="s">
        <v>128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134</v>
      </c>
      <c r="BM190" s="230" t="s">
        <v>371</v>
      </c>
    </row>
    <row r="191" s="2" customFormat="1" ht="33" customHeight="1">
      <c r="A191" s="37"/>
      <c r="B191" s="38"/>
      <c r="C191" s="218" t="s">
        <v>275</v>
      </c>
      <c r="D191" s="218" t="s">
        <v>130</v>
      </c>
      <c r="E191" s="219" t="s">
        <v>246</v>
      </c>
      <c r="F191" s="220" t="s">
        <v>247</v>
      </c>
      <c r="G191" s="221" t="s">
        <v>213</v>
      </c>
      <c r="H191" s="222">
        <v>10.869999999999999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134</v>
      </c>
      <c r="AT191" s="230" t="s">
        <v>130</v>
      </c>
      <c r="AU191" s="230" t="s">
        <v>83</v>
      </c>
      <c r="AY191" s="16" t="s">
        <v>128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134</v>
      </c>
      <c r="BM191" s="230" t="s">
        <v>372</v>
      </c>
    </row>
    <row r="192" s="12" customFormat="1" ht="25.92" customHeight="1">
      <c r="A192" s="12"/>
      <c r="B192" s="202"/>
      <c r="C192" s="203"/>
      <c r="D192" s="204" t="s">
        <v>72</v>
      </c>
      <c r="E192" s="205" t="s">
        <v>258</v>
      </c>
      <c r="F192" s="205" t="s">
        <v>259</v>
      </c>
      <c r="G192" s="203"/>
      <c r="H192" s="203"/>
      <c r="I192" s="206"/>
      <c r="J192" s="207">
        <f>BK192</f>
        <v>0</v>
      </c>
      <c r="K192" s="203"/>
      <c r="L192" s="208"/>
      <c r="M192" s="209"/>
      <c r="N192" s="210"/>
      <c r="O192" s="210"/>
      <c r="P192" s="211">
        <f>P193+P195+P197+P199</f>
        <v>0</v>
      </c>
      <c r="Q192" s="210"/>
      <c r="R192" s="211">
        <f>R193+R195+R197+R199</f>
        <v>0</v>
      </c>
      <c r="S192" s="210"/>
      <c r="T192" s="212">
        <f>T193+T195+T197+T199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153</v>
      </c>
      <c r="AT192" s="214" t="s">
        <v>72</v>
      </c>
      <c r="AU192" s="214" t="s">
        <v>73</v>
      </c>
      <c r="AY192" s="213" t="s">
        <v>128</v>
      </c>
      <c r="BK192" s="215">
        <f>BK193+BK195+BK197+BK199</f>
        <v>0</v>
      </c>
    </row>
    <row r="193" s="12" customFormat="1" ht="22.8" customHeight="1">
      <c r="A193" s="12"/>
      <c r="B193" s="202"/>
      <c r="C193" s="203"/>
      <c r="D193" s="204" t="s">
        <v>72</v>
      </c>
      <c r="E193" s="216" t="s">
        <v>260</v>
      </c>
      <c r="F193" s="216" t="s">
        <v>261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P194</f>
        <v>0</v>
      </c>
      <c r="Q193" s="210"/>
      <c r="R193" s="211">
        <f>R194</f>
        <v>0</v>
      </c>
      <c r="S193" s="210"/>
      <c r="T193" s="212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153</v>
      </c>
      <c r="AT193" s="214" t="s">
        <v>72</v>
      </c>
      <c r="AU193" s="214" t="s">
        <v>81</v>
      </c>
      <c r="AY193" s="213" t="s">
        <v>128</v>
      </c>
      <c r="BK193" s="215">
        <f>BK194</f>
        <v>0</v>
      </c>
    </row>
    <row r="194" s="2" customFormat="1" ht="16.5" customHeight="1">
      <c r="A194" s="37"/>
      <c r="B194" s="38"/>
      <c r="C194" s="218" t="s">
        <v>281</v>
      </c>
      <c r="D194" s="218" t="s">
        <v>130</v>
      </c>
      <c r="E194" s="219" t="s">
        <v>263</v>
      </c>
      <c r="F194" s="220" t="s">
        <v>261</v>
      </c>
      <c r="G194" s="221" t="s">
        <v>264</v>
      </c>
      <c r="H194" s="222">
        <v>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265</v>
      </c>
      <c r="AT194" s="230" t="s">
        <v>130</v>
      </c>
      <c r="AU194" s="230" t="s">
        <v>83</v>
      </c>
      <c r="AY194" s="16" t="s">
        <v>128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265</v>
      </c>
      <c r="BM194" s="230" t="s">
        <v>373</v>
      </c>
    </row>
    <row r="195" s="12" customFormat="1" ht="22.8" customHeight="1">
      <c r="A195" s="12"/>
      <c r="B195" s="202"/>
      <c r="C195" s="203"/>
      <c r="D195" s="204" t="s">
        <v>72</v>
      </c>
      <c r="E195" s="216" t="s">
        <v>267</v>
      </c>
      <c r="F195" s="216" t="s">
        <v>268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P196</f>
        <v>0</v>
      </c>
      <c r="Q195" s="210"/>
      <c r="R195" s="211">
        <f>R196</f>
        <v>0</v>
      </c>
      <c r="S195" s="210"/>
      <c r="T195" s="212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153</v>
      </c>
      <c r="AT195" s="214" t="s">
        <v>72</v>
      </c>
      <c r="AU195" s="214" t="s">
        <v>81</v>
      </c>
      <c r="AY195" s="213" t="s">
        <v>128</v>
      </c>
      <c r="BK195" s="215">
        <f>BK196</f>
        <v>0</v>
      </c>
    </row>
    <row r="196" s="2" customFormat="1" ht="16.5" customHeight="1">
      <c r="A196" s="37"/>
      <c r="B196" s="38"/>
      <c r="C196" s="218" t="s">
        <v>334</v>
      </c>
      <c r="D196" s="218" t="s">
        <v>130</v>
      </c>
      <c r="E196" s="219" t="s">
        <v>270</v>
      </c>
      <c r="F196" s="220" t="s">
        <v>271</v>
      </c>
      <c r="G196" s="221" t="s">
        <v>264</v>
      </c>
      <c r="H196" s="222">
        <v>1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38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265</v>
      </c>
      <c r="AT196" s="230" t="s">
        <v>130</v>
      </c>
      <c r="AU196" s="230" t="s">
        <v>83</v>
      </c>
      <c r="AY196" s="16" t="s">
        <v>128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265</v>
      </c>
      <c r="BM196" s="230" t="s">
        <v>374</v>
      </c>
    </row>
    <row r="197" s="12" customFormat="1" ht="22.8" customHeight="1">
      <c r="A197" s="12"/>
      <c r="B197" s="202"/>
      <c r="C197" s="203"/>
      <c r="D197" s="204" t="s">
        <v>72</v>
      </c>
      <c r="E197" s="216" t="s">
        <v>273</v>
      </c>
      <c r="F197" s="216" t="s">
        <v>274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P198</f>
        <v>0</v>
      </c>
      <c r="Q197" s="210"/>
      <c r="R197" s="211">
        <f>R198</f>
        <v>0</v>
      </c>
      <c r="S197" s="210"/>
      <c r="T197" s="212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153</v>
      </c>
      <c r="AT197" s="214" t="s">
        <v>72</v>
      </c>
      <c r="AU197" s="214" t="s">
        <v>81</v>
      </c>
      <c r="AY197" s="213" t="s">
        <v>128</v>
      </c>
      <c r="BK197" s="215">
        <f>BK198</f>
        <v>0</v>
      </c>
    </row>
    <row r="198" s="2" customFormat="1" ht="16.5" customHeight="1">
      <c r="A198" s="37"/>
      <c r="B198" s="38"/>
      <c r="C198" s="218" t="s">
        <v>375</v>
      </c>
      <c r="D198" s="218" t="s">
        <v>130</v>
      </c>
      <c r="E198" s="219" t="s">
        <v>276</v>
      </c>
      <c r="F198" s="220" t="s">
        <v>277</v>
      </c>
      <c r="G198" s="221" t="s">
        <v>264</v>
      </c>
      <c r="H198" s="222">
        <v>1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38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265</v>
      </c>
      <c r="AT198" s="230" t="s">
        <v>130</v>
      </c>
      <c r="AU198" s="230" t="s">
        <v>83</v>
      </c>
      <c r="AY198" s="16" t="s">
        <v>128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81</v>
      </c>
      <c r="BK198" s="231">
        <f>ROUND(I198*H198,2)</f>
        <v>0</v>
      </c>
      <c r="BL198" s="16" t="s">
        <v>265</v>
      </c>
      <c r="BM198" s="230" t="s">
        <v>376</v>
      </c>
    </row>
    <row r="199" s="12" customFormat="1" ht="22.8" customHeight="1">
      <c r="A199" s="12"/>
      <c r="B199" s="202"/>
      <c r="C199" s="203"/>
      <c r="D199" s="204" t="s">
        <v>72</v>
      </c>
      <c r="E199" s="216" t="s">
        <v>279</v>
      </c>
      <c r="F199" s="216" t="s">
        <v>280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P200</f>
        <v>0</v>
      </c>
      <c r="Q199" s="210"/>
      <c r="R199" s="211">
        <f>R200</f>
        <v>0</v>
      </c>
      <c r="S199" s="210"/>
      <c r="T199" s="212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153</v>
      </c>
      <c r="AT199" s="214" t="s">
        <v>72</v>
      </c>
      <c r="AU199" s="214" t="s">
        <v>81</v>
      </c>
      <c r="AY199" s="213" t="s">
        <v>128</v>
      </c>
      <c r="BK199" s="215">
        <f>BK200</f>
        <v>0</v>
      </c>
    </row>
    <row r="200" s="2" customFormat="1" ht="16.5" customHeight="1">
      <c r="A200" s="37"/>
      <c r="B200" s="38"/>
      <c r="C200" s="218" t="s">
        <v>377</v>
      </c>
      <c r="D200" s="218" t="s">
        <v>130</v>
      </c>
      <c r="E200" s="219" t="s">
        <v>282</v>
      </c>
      <c r="F200" s="220" t="s">
        <v>283</v>
      </c>
      <c r="G200" s="221" t="s">
        <v>264</v>
      </c>
      <c r="H200" s="222">
        <v>1</v>
      </c>
      <c r="I200" s="223"/>
      <c r="J200" s="224">
        <f>ROUND(I200*H200,2)</f>
        <v>0</v>
      </c>
      <c r="K200" s="225"/>
      <c r="L200" s="43"/>
      <c r="M200" s="270" t="s">
        <v>1</v>
      </c>
      <c r="N200" s="271" t="s">
        <v>38</v>
      </c>
      <c r="O200" s="272"/>
      <c r="P200" s="273">
        <f>O200*H200</f>
        <v>0</v>
      </c>
      <c r="Q200" s="273">
        <v>0</v>
      </c>
      <c r="R200" s="273">
        <f>Q200*H200</f>
        <v>0</v>
      </c>
      <c r="S200" s="273">
        <v>0</v>
      </c>
      <c r="T200" s="27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265</v>
      </c>
      <c r="AT200" s="230" t="s">
        <v>130</v>
      </c>
      <c r="AU200" s="230" t="s">
        <v>83</v>
      </c>
      <c r="AY200" s="16" t="s">
        <v>128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265</v>
      </c>
      <c r="BM200" s="230" t="s">
        <v>378</v>
      </c>
    </row>
    <row r="201" s="2" customFormat="1" ht="6.96" customHeight="1">
      <c r="A201" s="37"/>
      <c r="B201" s="65"/>
      <c r="C201" s="66"/>
      <c r="D201" s="66"/>
      <c r="E201" s="66"/>
      <c r="F201" s="66"/>
      <c r="G201" s="66"/>
      <c r="H201" s="66"/>
      <c r="I201" s="66"/>
      <c r="J201" s="66"/>
      <c r="K201" s="66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2jhqP/smf6SvnHUzVz7lV28VccXyaOIJy3ly2XFgBLl5+IxvduKelqHJm9vFU46cQ6DhAYf3yx/X4LOpwn47HA==" hashValue="55YjZuDgr258zLnizmTJZlG8lIPoZ2zoI233/Sd4Ze7hmiSTEJU9Km9510fON3HQnHsG1yNp/16Gj72QZlgHIQ==" algorithmName="SHA-512" password="CC35"/>
  <autoFilter ref="C126:K20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propustků Pňovany-Bezdružice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25. 7. 2023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ROUND((SUM(BE127:BE196)),  2)</f>
        <v>0</v>
      </c>
      <c r="G33" s="37"/>
      <c r="H33" s="37"/>
      <c r="I33" s="154">
        <v>0.20999999999999999</v>
      </c>
      <c r="J33" s="153">
        <f>ROUND(((SUM(BE127:BE196))*I33),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ROUND((SUM(BF127:BF196)),  2)</f>
        <v>0</v>
      </c>
      <c r="G34" s="37"/>
      <c r="H34" s="37"/>
      <c r="I34" s="154">
        <v>0.14999999999999999</v>
      </c>
      <c r="J34" s="153">
        <f>ROUND(((SUM(BF127:BF196))*I34),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ROUND((SUM(BG127:BG196)),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ROUND((SUM(BH127:BH196)),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ROUND((SUM(BI127:BI196)),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propustků Pňovany-Bezdružice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S04 - Propustek 4,791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25. 7. 2023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286</v>
      </c>
      <c r="E100" s="187"/>
      <c r="F100" s="187"/>
      <c r="G100" s="187"/>
      <c r="H100" s="187"/>
      <c r="I100" s="187"/>
      <c r="J100" s="188">
        <f>J149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J184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108</v>
      </c>
      <c r="E103" s="181"/>
      <c r="F103" s="181"/>
      <c r="G103" s="181"/>
      <c r="H103" s="181"/>
      <c r="I103" s="181"/>
      <c r="J103" s="182">
        <f>J188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109</v>
      </c>
      <c r="E104" s="187"/>
      <c r="F104" s="187"/>
      <c r="G104" s="187"/>
      <c r="H104" s="187"/>
      <c r="I104" s="187"/>
      <c r="J104" s="188">
        <f>J189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110</v>
      </c>
      <c r="E105" s="187"/>
      <c r="F105" s="187"/>
      <c r="G105" s="187"/>
      <c r="H105" s="187"/>
      <c r="I105" s="187"/>
      <c r="J105" s="188">
        <f>J191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111</v>
      </c>
      <c r="E106" s="187"/>
      <c r="F106" s="187"/>
      <c r="G106" s="187"/>
      <c r="H106" s="187"/>
      <c r="I106" s="187"/>
      <c r="J106" s="188">
        <f>J193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112</v>
      </c>
      <c r="E107" s="187"/>
      <c r="F107" s="187"/>
      <c r="G107" s="187"/>
      <c r="H107" s="187"/>
      <c r="I107" s="187"/>
      <c r="J107" s="188">
        <f>J195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113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73" t="str">
        <f>E7</f>
        <v>Oprava propustků Pňovany-Bezdružice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94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S04 - Propustek 4,791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25. 7. 2023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29</v>
      </c>
      <c r="J123" s="35" t="str">
        <f>E21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31" t="s">
        <v>31</v>
      </c>
      <c r="J124" s="35" t="str">
        <f>E24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114</v>
      </c>
      <c r="D126" s="193" t="s">
        <v>58</v>
      </c>
      <c r="E126" s="193" t="s">
        <v>54</v>
      </c>
      <c r="F126" s="193" t="s">
        <v>55</v>
      </c>
      <c r="G126" s="193" t="s">
        <v>115</v>
      </c>
      <c r="H126" s="193" t="s">
        <v>116</v>
      </c>
      <c r="I126" s="193" t="s">
        <v>117</v>
      </c>
      <c r="J126" s="194" t="s">
        <v>98</v>
      </c>
      <c r="K126" s="195" t="s">
        <v>118</v>
      </c>
      <c r="L126" s="196"/>
      <c r="M126" s="99" t="s">
        <v>1</v>
      </c>
      <c r="N126" s="100" t="s">
        <v>37</v>
      </c>
      <c r="O126" s="100" t="s">
        <v>119</v>
      </c>
      <c r="P126" s="100" t="s">
        <v>120</v>
      </c>
      <c r="Q126" s="100" t="s">
        <v>121</v>
      </c>
      <c r="R126" s="100" t="s">
        <v>122</v>
      </c>
      <c r="S126" s="100" t="s">
        <v>123</v>
      </c>
      <c r="T126" s="101" t="s">
        <v>124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125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P128+P188</f>
        <v>0</v>
      </c>
      <c r="Q127" s="103"/>
      <c r="R127" s="199">
        <f>R128+R188</f>
        <v>9.6138856599999993</v>
      </c>
      <c r="S127" s="103"/>
      <c r="T127" s="200">
        <f>T128+T188</f>
        <v>2.0002584999999997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100</v>
      </c>
      <c r="BK127" s="201">
        <f>BK128+BK188</f>
        <v>0</v>
      </c>
    </row>
    <row r="128" s="12" customFormat="1" ht="25.92" customHeight="1">
      <c r="A128" s="12"/>
      <c r="B128" s="202"/>
      <c r="C128" s="203"/>
      <c r="D128" s="204" t="s">
        <v>72</v>
      </c>
      <c r="E128" s="205" t="s">
        <v>126</v>
      </c>
      <c r="F128" s="205" t="s">
        <v>127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P129+P144+P149+P152+P184</f>
        <v>0</v>
      </c>
      <c r="Q128" s="210"/>
      <c r="R128" s="211">
        <f>R129+R144+R149+R152+R184</f>
        <v>9.6138856599999993</v>
      </c>
      <c r="S128" s="210"/>
      <c r="T128" s="212">
        <f>T129+T144+T149+T152+T184</f>
        <v>2.0002584999999997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73</v>
      </c>
      <c r="AY128" s="213" t="s">
        <v>128</v>
      </c>
      <c r="BK128" s="215">
        <f>BK129+BK144+BK149+BK152+BK184</f>
        <v>0</v>
      </c>
    </row>
    <row r="129" s="12" customFormat="1" ht="22.8" customHeight="1">
      <c r="A129" s="12"/>
      <c r="B129" s="202"/>
      <c r="C129" s="203"/>
      <c r="D129" s="204" t="s">
        <v>72</v>
      </c>
      <c r="E129" s="216" t="s">
        <v>81</v>
      </c>
      <c r="F129" s="216" t="s">
        <v>129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SUM(P130:P143)</f>
        <v>0</v>
      </c>
      <c r="Q129" s="210"/>
      <c r="R129" s="211">
        <f>SUM(R130:R143)</f>
        <v>0.0112</v>
      </c>
      <c r="S129" s="210"/>
      <c r="T129" s="212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128</v>
      </c>
      <c r="BK129" s="215">
        <f>SUM(BK130:BK143)</f>
        <v>0</v>
      </c>
    </row>
    <row r="130" s="2" customFormat="1" ht="24.15" customHeight="1">
      <c r="A130" s="37"/>
      <c r="B130" s="38"/>
      <c r="C130" s="218" t="s">
        <v>81</v>
      </c>
      <c r="D130" s="218" t="s">
        <v>130</v>
      </c>
      <c r="E130" s="219" t="s">
        <v>144</v>
      </c>
      <c r="F130" s="220" t="s">
        <v>145</v>
      </c>
      <c r="G130" s="221" t="s">
        <v>146</v>
      </c>
      <c r="H130" s="222">
        <v>6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134</v>
      </c>
      <c r="AT130" s="230" t="s">
        <v>130</v>
      </c>
      <c r="AU130" s="230" t="s">
        <v>83</v>
      </c>
      <c r="AY130" s="16" t="s">
        <v>128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134</v>
      </c>
      <c r="BM130" s="230" t="s">
        <v>380</v>
      </c>
    </row>
    <row r="131" s="13" customFormat="1">
      <c r="A131" s="13"/>
      <c r="B131" s="232"/>
      <c r="C131" s="233"/>
      <c r="D131" s="234" t="s">
        <v>136</v>
      </c>
      <c r="E131" s="235" t="s">
        <v>1</v>
      </c>
      <c r="F131" s="236" t="s">
        <v>381</v>
      </c>
      <c r="G131" s="233"/>
      <c r="H131" s="237">
        <v>6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136</v>
      </c>
      <c r="AU131" s="243" t="s">
        <v>83</v>
      </c>
      <c r="AV131" s="13" t="s">
        <v>83</v>
      </c>
      <c r="AW131" s="13" t="s">
        <v>30</v>
      </c>
      <c r="AX131" s="13" t="s">
        <v>73</v>
      </c>
      <c r="AY131" s="243" t="s">
        <v>128</v>
      </c>
    </row>
    <row r="132" s="14" customFormat="1">
      <c r="A132" s="14"/>
      <c r="B132" s="244"/>
      <c r="C132" s="245"/>
      <c r="D132" s="234" t="s">
        <v>136</v>
      </c>
      <c r="E132" s="246" t="s">
        <v>1</v>
      </c>
      <c r="F132" s="247" t="s">
        <v>139</v>
      </c>
      <c r="G132" s="245"/>
      <c r="H132" s="248">
        <v>6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136</v>
      </c>
      <c r="AU132" s="254" t="s">
        <v>83</v>
      </c>
      <c r="AV132" s="14" t="s">
        <v>134</v>
      </c>
      <c r="AW132" s="14" t="s">
        <v>30</v>
      </c>
      <c r="AX132" s="14" t="s">
        <v>81</v>
      </c>
      <c r="AY132" s="254" t="s">
        <v>128</v>
      </c>
    </row>
    <row r="133" s="2" customFormat="1" ht="24.15" customHeight="1">
      <c r="A133" s="37"/>
      <c r="B133" s="38"/>
      <c r="C133" s="218" t="s">
        <v>83</v>
      </c>
      <c r="D133" s="218" t="s">
        <v>130</v>
      </c>
      <c r="E133" s="219" t="s">
        <v>288</v>
      </c>
      <c r="F133" s="220" t="s">
        <v>289</v>
      </c>
      <c r="G133" s="221" t="s">
        <v>133</v>
      </c>
      <c r="H133" s="222">
        <v>5.5999999999999996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38</v>
      </c>
      <c r="O133" s="90"/>
      <c r="P133" s="228">
        <f>O133*H133</f>
        <v>0</v>
      </c>
      <c r="Q133" s="228">
        <v>0.002</v>
      </c>
      <c r="R133" s="228">
        <f>Q133*H133</f>
        <v>0.0112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134</v>
      </c>
      <c r="AT133" s="230" t="s">
        <v>130</v>
      </c>
      <c r="AU133" s="230" t="s">
        <v>83</v>
      </c>
      <c r="AY133" s="16" t="s">
        <v>128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81</v>
      </c>
      <c r="BK133" s="231">
        <f>ROUND(I133*H133,2)</f>
        <v>0</v>
      </c>
      <c r="BL133" s="16" t="s">
        <v>134</v>
      </c>
      <c r="BM133" s="230" t="s">
        <v>382</v>
      </c>
    </row>
    <row r="134" s="13" customFormat="1">
      <c r="A134" s="13"/>
      <c r="B134" s="232"/>
      <c r="C134" s="233"/>
      <c r="D134" s="234" t="s">
        <v>136</v>
      </c>
      <c r="E134" s="235" t="s">
        <v>1</v>
      </c>
      <c r="F134" s="236" t="s">
        <v>291</v>
      </c>
      <c r="G134" s="233"/>
      <c r="H134" s="237">
        <v>5.5999999999999996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136</v>
      </c>
      <c r="AU134" s="243" t="s">
        <v>83</v>
      </c>
      <c r="AV134" s="13" t="s">
        <v>83</v>
      </c>
      <c r="AW134" s="13" t="s">
        <v>30</v>
      </c>
      <c r="AX134" s="13" t="s">
        <v>73</v>
      </c>
      <c r="AY134" s="243" t="s">
        <v>128</v>
      </c>
    </row>
    <row r="135" s="14" customFormat="1">
      <c r="A135" s="14"/>
      <c r="B135" s="244"/>
      <c r="C135" s="245"/>
      <c r="D135" s="234" t="s">
        <v>136</v>
      </c>
      <c r="E135" s="246" t="s">
        <v>1</v>
      </c>
      <c r="F135" s="247" t="s">
        <v>139</v>
      </c>
      <c r="G135" s="245"/>
      <c r="H135" s="248">
        <v>5.5999999999999996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136</v>
      </c>
      <c r="AU135" s="254" t="s">
        <v>83</v>
      </c>
      <c r="AV135" s="14" t="s">
        <v>134</v>
      </c>
      <c r="AW135" s="14" t="s">
        <v>30</v>
      </c>
      <c r="AX135" s="14" t="s">
        <v>81</v>
      </c>
      <c r="AY135" s="254" t="s">
        <v>128</v>
      </c>
    </row>
    <row r="136" s="2" customFormat="1" ht="24.15" customHeight="1">
      <c r="A136" s="37"/>
      <c r="B136" s="38"/>
      <c r="C136" s="218" t="s">
        <v>143</v>
      </c>
      <c r="D136" s="218" t="s">
        <v>130</v>
      </c>
      <c r="E136" s="219" t="s">
        <v>292</v>
      </c>
      <c r="F136" s="220" t="s">
        <v>293</v>
      </c>
      <c r="G136" s="221" t="s">
        <v>133</v>
      </c>
      <c r="H136" s="222">
        <v>5.5999999999999996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38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134</v>
      </c>
      <c r="AT136" s="230" t="s">
        <v>130</v>
      </c>
      <c r="AU136" s="230" t="s">
        <v>83</v>
      </c>
      <c r="AY136" s="16" t="s">
        <v>128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81</v>
      </c>
      <c r="BK136" s="231">
        <f>ROUND(I136*H136,2)</f>
        <v>0</v>
      </c>
      <c r="BL136" s="16" t="s">
        <v>134</v>
      </c>
      <c r="BM136" s="230" t="s">
        <v>383</v>
      </c>
    </row>
    <row r="137" s="2" customFormat="1" ht="37.8" customHeight="1">
      <c r="A137" s="37"/>
      <c r="B137" s="38"/>
      <c r="C137" s="218" t="s">
        <v>134</v>
      </c>
      <c r="D137" s="218" t="s">
        <v>130</v>
      </c>
      <c r="E137" s="219" t="s">
        <v>150</v>
      </c>
      <c r="F137" s="220" t="s">
        <v>151</v>
      </c>
      <c r="G137" s="221" t="s">
        <v>146</v>
      </c>
      <c r="H137" s="222">
        <v>6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134</v>
      </c>
      <c r="AT137" s="230" t="s">
        <v>130</v>
      </c>
      <c r="AU137" s="230" t="s">
        <v>83</v>
      </c>
      <c r="AY137" s="16" t="s">
        <v>128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134</v>
      </c>
      <c r="BM137" s="230" t="s">
        <v>384</v>
      </c>
    </row>
    <row r="138" s="2" customFormat="1" ht="24.15" customHeight="1">
      <c r="A138" s="37"/>
      <c r="B138" s="38"/>
      <c r="C138" s="218" t="s">
        <v>153</v>
      </c>
      <c r="D138" s="218" t="s">
        <v>130</v>
      </c>
      <c r="E138" s="219" t="s">
        <v>154</v>
      </c>
      <c r="F138" s="220" t="s">
        <v>155</v>
      </c>
      <c r="G138" s="221" t="s">
        <v>146</v>
      </c>
      <c r="H138" s="222">
        <v>6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38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134</v>
      </c>
      <c r="AT138" s="230" t="s">
        <v>130</v>
      </c>
      <c r="AU138" s="230" t="s">
        <v>83</v>
      </c>
      <c r="AY138" s="16" t="s">
        <v>128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81</v>
      </c>
      <c r="BK138" s="231">
        <f>ROUND(I138*H138,2)</f>
        <v>0</v>
      </c>
      <c r="BL138" s="16" t="s">
        <v>134</v>
      </c>
      <c r="BM138" s="230" t="s">
        <v>385</v>
      </c>
    </row>
    <row r="139" s="2" customFormat="1" ht="24.15" customHeight="1">
      <c r="A139" s="37"/>
      <c r="B139" s="38"/>
      <c r="C139" s="218" t="s">
        <v>157</v>
      </c>
      <c r="D139" s="218" t="s">
        <v>130</v>
      </c>
      <c r="E139" s="219" t="s">
        <v>158</v>
      </c>
      <c r="F139" s="220" t="s">
        <v>159</v>
      </c>
      <c r="G139" s="221" t="s">
        <v>146</v>
      </c>
      <c r="H139" s="222">
        <v>6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38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134</v>
      </c>
      <c r="AT139" s="230" t="s">
        <v>130</v>
      </c>
      <c r="AU139" s="230" t="s">
        <v>83</v>
      </c>
      <c r="AY139" s="16" t="s">
        <v>128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81</v>
      </c>
      <c r="BK139" s="231">
        <f>ROUND(I139*H139,2)</f>
        <v>0</v>
      </c>
      <c r="BL139" s="16" t="s">
        <v>134</v>
      </c>
      <c r="BM139" s="230" t="s">
        <v>386</v>
      </c>
    </row>
    <row r="140" s="2" customFormat="1" ht="33" customHeight="1">
      <c r="A140" s="37"/>
      <c r="B140" s="38"/>
      <c r="C140" s="218" t="s">
        <v>161</v>
      </c>
      <c r="D140" s="218" t="s">
        <v>130</v>
      </c>
      <c r="E140" s="219" t="s">
        <v>162</v>
      </c>
      <c r="F140" s="220" t="s">
        <v>163</v>
      </c>
      <c r="G140" s="221" t="s">
        <v>146</v>
      </c>
      <c r="H140" s="222">
        <v>6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134</v>
      </c>
      <c r="AT140" s="230" t="s">
        <v>130</v>
      </c>
      <c r="AU140" s="230" t="s">
        <v>83</v>
      </c>
      <c r="AY140" s="16" t="s">
        <v>128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134</v>
      </c>
      <c r="BM140" s="230" t="s">
        <v>387</v>
      </c>
    </row>
    <row r="141" s="2" customFormat="1" ht="37.8" customHeight="1">
      <c r="A141" s="37"/>
      <c r="B141" s="38"/>
      <c r="C141" s="218" t="s">
        <v>165</v>
      </c>
      <c r="D141" s="218" t="s">
        <v>130</v>
      </c>
      <c r="E141" s="219" t="s">
        <v>166</v>
      </c>
      <c r="F141" s="220" t="s">
        <v>167</v>
      </c>
      <c r="G141" s="221" t="s">
        <v>133</v>
      </c>
      <c r="H141" s="222">
        <v>12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38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134</v>
      </c>
      <c r="AT141" s="230" t="s">
        <v>130</v>
      </c>
      <c r="AU141" s="230" t="s">
        <v>83</v>
      </c>
      <c r="AY141" s="16" t="s">
        <v>128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81</v>
      </c>
      <c r="BK141" s="231">
        <f>ROUND(I141*H141,2)</f>
        <v>0</v>
      </c>
      <c r="BL141" s="16" t="s">
        <v>134</v>
      </c>
      <c r="BM141" s="230" t="s">
        <v>388</v>
      </c>
    </row>
    <row r="142" s="13" customFormat="1">
      <c r="A142" s="13"/>
      <c r="B142" s="232"/>
      <c r="C142" s="233"/>
      <c r="D142" s="234" t="s">
        <v>136</v>
      </c>
      <c r="E142" s="235" t="s">
        <v>1</v>
      </c>
      <c r="F142" s="236" t="s">
        <v>389</v>
      </c>
      <c r="G142" s="233"/>
      <c r="H142" s="237">
        <v>12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136</v>
      </c>
      <c r="AU142" s="243" t="s">
        <v>83</v>
      </c>
      <c r="AV142" s="13" t="s">
        <v>83</v>
      </c>
      <c r="AW142" s="13" t="s">
        <v>30</v>
      </c>
      <c r="AX142" s="13" t="s">
        <v>73</v>
      </c>
      <c r="AY142" s="243" t="s">
        <v>128</v>
      </c>
    </row>
    <row r="143" s="14" customFormat="1">
      <c r="A143" s="14"/>
      <c r="B143" s="244"/>
      <c r="C143" s="245"/>
      <c r="D143" s="234" t="s">
        <v>136</v>
      </c>
      <c r="E143" s="246" t="s">
        <v>1</v>
      </c>
      <c r="F143" s="247" t="s">
        <v>139</v>
      </c>
      <c r="G143" s="245"/>
      <c r="H143" s="248">
        <v>12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136</v>
      </c>
      <c r="AU143" s="254" t="s">
        <v>83</v>
      </c>
      <c r="AV143" s="14" t="s">
        <v>134</v>
      </c>
      <c r="AW143" s="14" t="s">
        <v>30</v>
      </c>
      <c r="AX143" s="14" t="s">
        <v>81</v>
      </c>
      <c r="AY143" s="254" t="s">
        <v>128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143</v>
      </c>
      <c r="F144" s="216" t="s">
        <v>171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SUM(P145:P148)</f>
        <v>0</v>
      </c>
      <c r="Q144" s="210"/>
      <c r="R144" s="211">
        <f>SUM(R145:R148)</f>
        <v>6.2168178599999999</v>
      </c>
      <c r="S144" s="210"/>
      <c r="T144" s="212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128</v>
      </c>
      <c r="BK144" s="215">
        <f>SUM(BK145:BK148)</f>
        <v>0</v>
      </c>
    </row>
    <row r="145" s="2" customFormat="1" ht="33" customHeight="1">
      <c r="A145" s="37"/>
      <c r="B145" s="38"/>
      <c r="C145" s="218" t="s">
        <v>172</v>
      </c>
      <c r="D145" s="218" t="s">
        <v>130</v>
      </c>
      <c r="E145" s="219" t="s">
        <v>173</v>
      </c>
      <c r="F145" s="220" t="s">
        <v>174</v>
      </c>
      <c r="G145" s="221" t="s">
        <v>146</v>
      </c>
      <c r="H145" s="222">
        <v>2.1779999999999999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2.8543699999999999</v>
      </c>
      <c r="R145" s="228">
        <f>Q145*H145</f>
        <v>6.2168178599999999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134</v>
      </c>
      <c r="AT145" s="230" t="s">
        <v>130</v>
      </c>
      <c r="AU145" s="230" t="s">
        <v>83</v>
      </c>
      <c r="AY145" s="16" t="s">
        <v>128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134</v>
      </c>
      <c r="BM145" s="230" t="s">
        <v>390</v>
      </c>
    </row>
    <row r="146" s="13" customFormat="1">
      <c r="A146" s="13"/>
      <c r="B146" s="232"/>
      <c r="C146" s="233"/>
      <c r="D146" s="234" t="s">
        <v>136</v>
      </c>
      <c r="E146" s="235" t="s">
        <v>1</v>
      </c>
      <c r="F146" s="236" t="s">
        <v>391</v>
      </c>
      <c r="G146" s="233"/>
      <c r="H146" s="237">
        <v>1.173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136</v>
      </c>
      <c r="AU146" s="243" t="s">
        <v>83</v>
      </c>
      <c r="AV146" s="13" t="s">
        <v>83</v>
      </c>
      <c r="AW146" s="13" t="s">
        <v>30</v>
      </c>
      <c r="AX146" s="13" t="s">
        <v>73</v>
      </c>
      <c r="AY146" s="243" t="s">
        <v>128</v>
      </c>
    </row>
    <row r="147" s="13" customFormat="1">
      <c r="A147" s="13"/>
      <c r="B147" s="232"/>
      <c r="C147" s="233"/>
      <c r="D147" s="234" t="s">
        <v>136</v>
      </c>
      <c r="E147" s="235" t="s">
        <v>1</v>
      </c>
      <c r="F147" s="236" t="s">
        <v>392</v>
      </c>
      <c r="G147" s="233"/>
      <c r="H147" s="237">
        <v>1.0049999999999999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136</v>
      </c>
      <c r="AU147" s="243" t="s">
        <v>83</v>
      </c>
      <c r="AV147" s="13" t="s">
        <v>83</v>
      </c>
      <c r="AW147" s="13" t="s">
        <v>30</v>
      </c>
      <c r="AX147" s="13" t="s">
        <v>73</v>
      </c>
      <c r="AY147" s="243" t="s">
        <v>128</v>
      </c>
    </row>
    <row r="148" s="14" customFormat="1">
      <c r="A148" s="14"/>
      <c r="B148" s="244"/>
      <c r="C148" s="245"/>
      <c r="D148" s="234" t="s">
        <v>136</v>
      </c>
      <c r="E148" s="246" t="s">
        <v>1</v>
      </c>
      <c r="F148" s="247" t="s">
        <v>139</v>
      </c>
      <c r="G148" s="245"/>
      <c r="H148" s="248">
        <v>2.1779999999999999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136</v>
      </c>
      <c r="AU148" s="254" t="s">
        <v>83</v>
      </c>
      <c r="AV148" s="14" t="s">
        <v>134</v>
      </c>
      <c r="AW148" s="14" t="s">
        <v>30</v>
      </c>
      <c r="AX148" s="14" t="s">
        <v>81</v>
      </c>
      <c r="AY148" s="254" t="s">
        <v>128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153</v>
      </c>
      <c r="F149" s="216" t="s">
        <v>305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SUM(P150:P151)</f>
        <v>0</v>
      </c>
      <c r="Q149" s="210"/>
      <c r="R149" s="211">
        <f>SUM(R150:R151)</f>
        <v>1.3999999999999999</v>
      </c>
      <c r="S149" s="210"/>
      <c r="T149" s="212">
        <f>SUM(T150:T151)</f>
        <v>0.20000000000000001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128</v>
      </c>
      <c r="BK149" s="215">
        <f>SUM(BK150:BK151)</f>
        <v>0</v>
      </c>
    </row>
    <row r="150" s="2" customFormat="1" ht="16.5" customHeight="1">
      <c r="A150" s="37"/>
      <c r="B150" s="38"/>
      <c r="C150" s="218" t="s">
        <v>179</v>
      </c>
      <c r="D150" s="218" t="s">
        <v>130</v>
      </c>
      <c r="E150" s="219" t="s">
        <v>306</v>
      </c>
      <c r="F150" s="220" t="s">
        <v>307</v>
      </c>
      <c r="G150" s="221" t="s">
        <v>146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38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0.20000000000000001</v>
      </c>
      <c r="T150" s="229">
        <f>S150*H150</f>
        <v>0.20000000000000001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134</v>
      </c>
      <c r="AT150" s="230" t="s">
        <v>130</v>
      </c>
      <c r="AU150" s="230" t="s">
        <v>83</v>
      </c>
      <c r="AY150" s="16" t="s">
        <v>128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81</v>
      </c>
      <c r="BK150" s="231">
        <f>ROUND(I150*H150,2)</f>
        <v>0</v>
      </c>
      <c r="BL150" s="16" t="s">
        <v>134</v>
      </c>
      <c r="BM150" s="230" t="s">
        <v>393</v>
      </c>
    </row>
    <row r="151" s="2" customFormat="1" ht="21.75" customHeight="1">
      <c r="A151" s="37"/>
      <c r="B151" s="38"/>
      <c r="C151" s="255" t="s">
        <v>185</v>
      </c>
      <c r="D151" s="255" t="s">
        <v>210</v>
      </c>
      <c r="E151" s="256" t="s">
        <v>309</v>
      </c>
      <c r="F151" s="257" t="s">
        <v>310</v>
      </c>
      <c r="G151" s="258" t="s">
        <v>213</v>
      </c>
      <c r="H151" s="259">
        <v>1.3999999999999999</v>
      </c>
      <c r="I151" s="260"/>
      <c r="J151" s="261">
        <f>ROUND(I151*H151,2)</f>
        <v>0</v>
      </c>
      <c r="K151" s="262"/>
      <c r="L151" s="263"/>
      <c r="M151" s="264" t="s">
        <v>1</v>
      </c>
      <c r="N151" s="265" t="s">
        <v>38</v>
      </c>
      <c r="O151" s="90"/>
      <c r="P151" s="228">
        <f>O151*H151</f>
        <v>0</v>
      </c>
      <c r="Q151" s="228">
        <v>1</v>
      </c>
      <c r="R151" s="228">
        <f>Q151*H151</f>
        <v>1.3999999999999999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165</v>
      </c>
      <c r="AT151" s="230" t="s">
        <v>210</v>
      </c>
      <c r="AU151" s="230" t="s">
        <v>83</v>
      </c>
      <c r="AY151" s="16" t="s">
        <v>128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134</v>
      </c>
      <c r="BM151" s="230" t="s">
        <v>394</v>
      </c>
    </row>
    <row r="152" s="12" customFormat="1" ht="22.8" customHeight="1">
      <c r="A152" s="12"/>
      <c r="B152" s="202"/>
      <c r="C152" s="203"/>
      <c r="D152" s="204" t="s">
        <v>72</v>
      </c>
      <c r="E152" s="216" t="s">
        <v>172</v>
      </c>
      <c r="F152" s="216" t="s">
        <v>178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SUM(P153:P183)</f>
        <v>0</v>
      </c>
      <c r="Q152" s="210"/>
      <c r="R152" s="211">
        <f>SUM(R153:R183)</f>
        <v>1.9858678000000001</v>
      </c>
      <c r="S152" s="210"/>
      <c r="T152" s="212">
        <f>SUM(T153:T183)</f>
        <v>1.8002584999999998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81</v>
      </c>
      <c r="AT152" s="214" t="s">
        <v>72</v>
      </c>
      <c r="AU152" s="214" t="s">
        <v>81</v>
      </c>
      <c r="AY152" s="213" t="s">
        <v>128</v>
      </c>
      <c r="BK152" s="215">
        <f>SUM(BK153:BK183)</f>
        <v>0</v>
      </c>
    </row>
    <row r="153" s="2" customFormat="1" ht="24.15" customHeight="1">
      <c r="A153" s="37"/>
      <c r="B153" s="38"/>
      <c r="C153" s="218" t="s">
        <v>190</v>
      </c>
      <c r="D153" s="218" t="s">
        <v>130</v>
      </c>
      <c r="E153" s="219" t="s">
        <v>180</v>
      </c>
      <c r="F153" s="220" t="s">
        <v>181</v>
      </c>
      <c r="G153" s="221" t="s">
        <v>133</v>
      </c>
      <c r="H153" s="222">
        <v>3.02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38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0.00029999999999999997</v>
      </c>
      <c r="T153" s="229">
        <f>S153*H153</f>
        <v>0.0009059999999999999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134</v>
      </c>
      <c r="AT153" s="230" t="s">
        <v>130</v>
      </c>
      <c r="AU153" s="230" t="s">
        <v>83</v>
      </c>
      <c r="AY153" s="16" t="s">
        <v>128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81</v>
      </c>
      <c r="BK153" s="231">
        <f>ROUND(I153*H153,2)</f>
        <v>0</v>
      </c>
      <c r="BL153" s="16" t="s">
        <v>134</v>
      </c>
      <c r="BM153" s="230" t="s">
        <v>395</v>
      </c>
    </row>
    <row r="154" s="13" customFormat="1">
      <c r="A154" s="13"/>
      <c r="B154" s="232"/>
      <c r="C154" s="233"/>
      <c r="D154" s="234" t="s">
        <v>136</v>
      </c>
      <c r="E154" s="235" t="s">
        <v>1</v>
      </c>
      <c r="F154" s="236" t="s">
        <v>396</v>
      </c>
      <c r="G154" s="233"/>
      <c r="H154" s="237">
        <v>3.02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136</v>
      </c>
      <c r="AU154" s="243" t="s">
        <v>83</v>
      </c>
      <c r="AV154" s="13" t="s">
        <v>83</v>
      </c>
      <c r="AW154" s="13" t="s">
        <v>30</v>
      </c>
      <c r="AX154" s="13" t="s">
        <v>73</v>
      </c>
      <c r="AY154" s="243" t="s">
        <v>128</v>
      </c>
    </row>
    <row r="155" s="14" customFormat="1">
      <c r="A155" s="14"/>
      <c r="B155" s="244"/>
      <c r="C155" s="245"/>
      <c r="D155" s="234" t="s">
        <v>136</v>
      </c>
      <c r="E155" s="246" t="s">
        <v>1</v>
      </c>
      <c r="F155" s="247" t="s">
        <v>139</v>
      </c>
      <c r="G155" s="245"/>
      <c r="H155" s="248">
        <v>3.02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136</v>
      </c>
      <c r="AU155" s="254" t="s">
        <v>83</v>
      </c>
      <c r="AV155" s="14" t="s">
        <v>134</v>
      </c>
      <c r="AW155" s="14" t="s">
        <v>30</v>
      </c>
      <c r="AX155" s="14" t="s">
        <v>81</v>
      </c>
      <c r="AY155" s="254" t="s">
        <v>128</v>
      </c>
    </row>
    <row r="156" s="2" customFormat="1" ht="24.15" customHeight="1">
      <c r="A156" s="37"/>
      <c r="B156" s="38"/>
      <c r="C156" s="218" t="s">
        <v>195</v>
      </c>
      <c r="D156" s="218" t="s">
        <v>130</v>
      </c>
      <c r="E156" s="219" t="s">
        <v>186</v>
      </c>
      <c r="F156" s="220" t="s">
        <v>187</v>
      </c>
      <c r="G156" s="221" t="s">
        <v>146</v>
      </c>
      <c r="H156" s="222">
        <v>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0.001</v>
      </c>
      <c r="T156" s="229">
        <f>S156*H156</f>
        <v>0.001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134</v>
      </c>
      <c r="AT156" s="230" t="s">
        <v>130</v>
      </c>
      <c r="AU156" s="230" t="s">
        <v>83</v>
      </c>
      <c r="AY156" s="16" t="s">
        <v>128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81</v>
      </c>
      <c r="BK156" s="231">
        <f>ROUND(I156*H156,2)</f>
        <v>0</v>
      </c>
      <c r="BL156" s="16" t="s">
        <v>134</v>
      </c>
      <c r="BM156" s="230" t="s">
        <v>397</v>
      </c>
    </row>
    <row r="157" s="13" customFormat="1">
      <c r="A157" s="13"/>
      <c r="B157" s="232"/>
      <c r="C157" s="233"/>
      <c r="D157" s="234" t="s">
        <v>136</v>
      </c>
      <c r="E157" s="235" t="s">
        <v>1</v>
      </c>
      <c r="F157" s="236" t="s">
        <v>315</v>
      </c>
      <c r="G157" s="233"/>
      <c r="H157" s="237">
        <v>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136</v>
      </c>
      <c r="AU157" s="243" t="s">
        <v>83</v>
      </c>
      <c r="AV157" s="13" t="s">
        <v>83</v>
      </c>
      <c r="AW157" s="13" t="s">
        <v>30</v>
      </c>
      <c r="AX157" s="13" t="s">
        <v>73</v>
      </c>
      <c r="AY157" s="243" t="s">
        <v>128</v>
      </c>
    </row>
    <row r="158" s="14" customFormat="1">
      <c r="A158" s="14"/>
      <c r="B158" s="244"/>
      <c r="C158" s="245"/>
      <c r="D158" s="234" t="s">
        <v>136</v>
      </c>
      <c r="E158" s="246" t="s">
        <v>1</v>
      </c>
      <c r="F158" s="247" t="s">
        <v>139</v>
      </c>
      <c r="G158" s="245"/>
      <c r="H158" s="248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136</v>
      </c>
      <c r="AU158" s="254" t="s">
        <v>83</v>
      </c>
      <c r="AV158" s="14" t="s">
        <v>134</v>
      </c>
      <c r="AW158" s="14" t="s">
        <v>30</v>
      </c>
      <c r="AX158" s="14" t="s">
        <v>81</v>
      </c>
      <c r="AY158" s="254" t="s">
        <v>128</v>
      </c>
    </row>
    <row r="159" s="2" customFormat="1" ht="24.15" customHeight="1">
      <c r="A159" s="37"/>
      <c r="B159" s="38"/>
      <c r="C159" s="218" t="s">
        <v>202</v>
      </c>
      <c r="D159" s="218" t="s">
        <v>130</v>
      </c>
      <c r="E159" s="219" t="s">
        <v>191</v>
      </c>
      <c r="F159" s="220" t="s">
        <v>192</v>
      </c>
      <c r="G159" s="221" t="s">
        <v>146</v>
      </c>
      <c r="H159" s="222">
        <v>2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0.001</v>
      </c>
      <c r="T159" s="229">
        <f>S159*H159</f>
        <v>0.002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134</v>
      </c>
      <c r="AT159" s="230" t="s">
        <v>130</v>
      </c>
      <c r="AU159" s="230" t="s">
        <v>83</v>
      </c>
      <c r="AY159" s="16" t="s">
        <v>128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134</v>
      </c>
      <c r="BM159" s="230" t="s">
        <v>398</v>
      </c>
    </row>
    <row r="160" s="13" customFormat="1">
      <c r="A160" s="13"/>
      <c r="B160" s="232"/>
      <c r="C160" s="233"/>
      <c r="D160" s="234" t="s">
        <v>136</v>
      </c>
      <c r="E160" s="235" t="s">
        <v>1</v>
      </c>
      <c r="F160" s="236" t="s">
        <v>317</v>
      </c>
      <c r="G160" s="233"/>
      <c r="H160" s="237">
        <v>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136</v>
      </c>
      <c r="AU160" s="243" t="s">
        <v>83</v>
      </c>
      <c r="AV160" s="13" t="s">
        <v>83</v>
      </c>
      <c r="AW160" s="13" t="s">
        <v>30</v>
      </c>
      <c r="AX160" s="13" t="s">
        <v>73</v>
      </c>
      <c r="AY160" s="243" t="s">
        <v>128</v>
      </c>
    </row>
    <row r="161" s="14" customFormat="1">
      <c r="A161" s="14"/>
      <c r="B161" s="244"/>
      <c r="C161" s="245"/>
      <c r="D161" s="234" t="s">
        <v>136</v>
      </c>
      <c r="E161" s="246" t="s">
        <v>1</v>
      </c>
      <c r="F161" s="247" t="s">
        <v>139</v>
      </c>
      <c r="G161" s="245"/>
      <c r="H161" s="248">
        <v>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136</v>
      </c>
      <c r="AU161" s="254" t="s">
        <v>83</v>
      </c>
      <c r="AV161" s="14" t="s">
        <v>134</v>
      </c>
      <c r="AW161" s="14" t="s">
        <v>30</v>
      </c>
      <c r="AX161" s="14" t="s">
        <v>81</v>
      </c>
      <c r="AY161" s="254" t="s">
        <v>128</v>
      </c>
    </row>
    <row r="162" s="2" customFormat="1" ht="24.15" customHeight="1">
      <c r="A162" s="37"/>
      <c r="B162" s="38"/>
      <c r="C162" s="218" t="s">
        <v>8</v>
      </c>
      <c r="D162" s="218" t="s">
        <v>130</v>
      </c>
      <c r="E162" s="219" t="s">
        <v>196</v>
      </c>
      <c r="F162" s="220" t="s">
        <v>197</v>
      </c>
      <c r="G162" s="221" t="s">
        <v>133</v>
      </c>
      <c r="H162" s="222">
        <v>6.9749999999999996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38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0.077899999999999997</v>
      </c>
      <c r="T162" s="229">
        <f>S162*H162</f>
        <v>0.5433524999999999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134</v>
      </c>
      <c r="AT162" s="230" t="s">
        <v>130</v>
      </c>
      <c r="AU162" s="230" t="s">
        <v>83</v>
      </c>
      <c r="AY162" s="16" t="s">
        <v>128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81</v>
      </c>
      <c r="BK162" s="231">
        <f>ROUND(I162*H162,2)</f>
        <v>0</v>
      </c>
      <c r="BL162" s="16" t="s">
        <v>134</v>
      </c>
      <c r="BM162" s="230" t="s">
        <v>399</v>
      </c>
    </row>
    <row r="163" s="13" customFormat="1">
      <c r="A163" s="13"/>
      <c r="B163" s="232"/>
      <c r="C163" s="233"/>
      <c r="D163" s="234" t="s">
        <v>136</v>
      </c>
      <c r="E163" s="235" t="s">
        <v>1</v>
      </c>
      <c r="F163" s="236" t="s">
        <v>400</v>
      </c>
      <c r="G163" s="233"/>
      <c r="H163" s="237">
        <v>3.9550000000000001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136</v>
      </c>
      <c r="AU163" s="243" t="s">
        <v>83</v>
      </c>
      <c r="AV163" s="13" t="s">
        <v>83</v>
      </c>
      <c r="AW163" s="13" t="s">
        <v>30</v>
      </c>
      <c r="AX163" s="13" t="s">
        <v>73</v>
      </c>
      <c r="AY163" s="243" t="s">
        <v>128</v>
      </c>
    </row>
    <row r="164" s="13" customFormat="1">
      <c r="A164" s="13"/>
      <c r="B164" s="232"/>
      <c r="C164" s="233"/>
      <c r="D164" s="234" t="s">
        <v>136</v>
      </c>
      <c r="E164" s="235" t="s">
        <v>1</v>
      </c>
      <c r="F164" s="236" t="s">
        <v>401</v>
      </c>
      <c r="G164" s="233"/>
      <c r="H164" s="237">
        <v>3.02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136</v>
      </c>
      <c r="AU164" s="243" t="s">
        <v>83</v>
      </c>
      <c r="AV164" s="13" t="s">
        <v>83</v>
      </c>
      <c r="AW164" s="13" t="s">
        <v>30</v>
      </c>
      <c r="AX164" s="13" t="s">
        <v>73</v>
      </c>
      <c r="AY164" s="243" t="s">
        <v>128</v>
      </c>
    </row>
    <row r="165" s="14" customFormat="1">
      <c r="A165" s="14"/>
      <c r="B165" s="244"/>
      <c r="C165" s="245"/>
      <c r="D165" s="234" t="s">
        <v>136</v>
      </c>
      <c r="E165" s="246" t="s">
        <v>1</v>
      </c>
      <c r="F165" s="247" t="s">
        <v>139</v>
      </c>
      <c r="G165" s="245"/>
      <c r="H165" s="248">
        <v>6.9749999999999996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136</v>
      </c>
      <c r="AU165" s="254" t="s">
        <v>83</v>
      </c>
      <c r="AV165" s="14" t="s">
        <v>134</v>
      </c>
      <c r="AW165" s="14" t="s">
        <v>30</v>
      </c>
      <c r="AX165" s="14" t="s">
        <v>81</v>
      </c>
      <c r="AY165" s="254" t="s">
        <v>128</v>
      </c>
    </row>
    <row r="166" s="2" customFormat="1" ht="24.15" customHeight="1">
      <c r="A166" s="37"/>
      <c r="B166" s="38"/>
      <c r="C166" s="218" t="s">
        <v>209</v>
      </c>
      <c r="D166" s="218" t="s">
        <v>130</v>
      </c>
      <c r="E166" s="219" t="s">
        <v>203</v>
      </c>
      <c r="F166" s="220" t="s">
        <v>204</v>
      </c>
      <c r="G166" s="221" t="s">
        <v>133</v>
      </c>
      <c r="H166" s="222">
        <v>2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0.015389999999999999</v>
      </c>
      <c r="R166" s="228">
        <f>Q166*H166</f>
        <v>0.030779999999999998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134</v>
      </c>
      <c r="AT166" s="230" t="s">
        <v>130</v>
      </c>
      <c r="AU166" s="230" t="s">
        <v>83</v>
      </c>
      <c r="AY166" s="16" t="s">
        <v>128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134</v>
      </c>
      <c r="BM166" s="230" t="s">
        <v>402</v>
      </c>
    </row>
    <row r="167" s="2" customFormat="1" ht="24.15" customHeight="1">
      <c r="A167" s="37"/>
      <c r="B167" s="38"/>
      <c r="C167" s="218" t="s">
        <v>216</v>
      </c>
      <c r="D167" s="218" t="s">
        <v>130</v>
      </c>
      <c r="E167" s="219" t="s">
        <v>206</v>
      </c>
      <c r="F167" s="220" t="s">
        <v>207</v>
      </c>
      <c r="G167" s="221" t="s">
        <v>146</v>
      </c>
      <c r="H167" s="222">
        <v>0.5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38</v>
      </c>
      <c r="O167" s="90"/>
      <c r="P167" s="228">
        <f>O167*H167</f>
        <v>0</v>
      </c>
      <c r="Q167" s="228">
        <v>0.50375000000000003</v>
      </c>
      <c r="R167" s="228">
        <f>Q167*H167</f>
        <v>0.25187500000000002</v>
      </c>
      <c r="S167" s="228">
        <v>2.5</v>
      </c>
      <c r="T167" s="229">
        <f>S167*H167</f>
        <v>1.25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134</v>
      </c>
      <c r="AT167" s="230" t="s">
        <v>130</v>
      </c>
      <c r="AU167" s="230" t="s">
        <v>83</v>
      </c>
      <c r="AY167" s="16" t="s">
        <v>128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81</v>
      </c>
      <c r="BK167" s="231">
        <f>ROUND(I167*H167,2)</f>
        <v>0</v>
      </c>
      <c r="BL167" s="16" t="s">
        <v>134</v>
      </c>
      <c r="BM167" s="230" t="s">
        <v>403</v>
      </c>
    </row>
    <row r="168" s="2" customFormat="1" ht="16.5" customHeight="1">
      <c r="A168" s="37"/>
      <c r="B168" s="38"/>
      <c r="C168" s="255" t="s">
        <v>222</v>
      </c>
      <c r="D168" s="255" t="s">
        <v>210</v>
      </c>
      <c r="E168" s="256" t="s">
        <v>211</v>
      </c>
      <c r="F168" s="257" t="s">
        <v>212</v>
      </c>
      <c r="G168" s="258" t="s">
        <v>213</v>
      </c>
      <c r="H168" s="259">
        <v>0.80600000000000005</v>
      </c>
      <c r="I168" s="260"/>
      <c r="J168" s="261">
        <f>ROUND(I168*H168,2)</f>
        <v>0</v>
      </c>
      <c r="K168" s="262"/>
      <c r="L168" s="263"/>
      <c r="M168" s="264" t="s">
        <v>1</v>
      </c>
      <c r="N168" s="265" t="s">
        <v>38</v>
      </c>
      <c r="O168" s="90"/>
      <c r="P168" s="228">
        <f>O168*H168</f>
        <v>0</v>
      </c>
      <c r="Q168" s="228">
        <v>1</v>
      </c>
      <c r="R168" s="228">
        <f>Q168*H168</f>
        <v>0.80600000000000005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165</v>
      </c>
      <c r="AT168" s="230" t="s">
        <v>210</v>
      </c>
      <c r="AU168" s="230" t="s">
        <v>83</v>
      </c>
      <c r="AY168" s="16" t="s">
        <v>128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81</v>
      </c>
      <c r="BK168" s="231">
        <f>ROUND(I168*H168,2)</f>
        <v>0</v>
      </c>
      <c r="BL168" s="16" t="s">
        <v>134</v>
      </c>
      <c r="BM168" s="230" t="s">
        <v>404</v>
      </c>
    </row>
    <row r="169" s="13" customFormat="1">
      <c r="A169" s="13"/>
      <c r="B169" s="232"/>
      <c r="C169" s="233"/>
      <c r="D169" s="234" t="s">
        <v>136</v>
      </c>
      <c r="E169" s="235" t="s">
        <v>1</v>
      </c>
      <c r="F169" s="236" t="s">
        <v>215</v>
      </c>
      <c r="G169" s="233"/>
      <c r="H169" s="237">
        <v>0.80600000000000005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136</v>
      </c>
      <c r="AU169" s="243" t="s">
        <v>83</v>
      </c>
      <c r="AV169" s="13" t="s">
        <v>83</v>
      </c>
      <c r="AW169" s="13" t="s">
        <v>30</v>
      </c>
      <c r="AX169" s="13" t="s">
        <v>73</v>
      </c>
      <c r="AY169" s="243" t="s">
        <v>128</v>
      </c>
    </row>
    <row r="170" s="14" customFormat="1">
      <c r="A170" s="14"/>
      <c r="B170" s="244"/>
      <c r="C170" s="245"/>
      <c r="D170" s="234" t="s">
        <v>136</v>
      </c>
      <c r="E170" s="246" t="s">
        <v>1</v>
      </c>
      <c r="F170" s="247" t="s">
        <v>139</v>
      </c>
      <c r="G170" s="245"/>
      <c r="H170" s="248">
        <v>0.80600000000000005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136</v>
      </c>
      <c r="AU170" s="254" t="s">
        <v>83</v>
      </c>
      <c r="AV170" s="14" t="s">
        <v>134</v>
      </c>
      <c r="AW170" s="14" t="s">
        <v>30</v>
      </c>
      <c r="AX170" s="14" t="s">
        <v>81</v>
      </c>
      <c r="AY170" s="254" t="s">
        <v>128</v>
      </c>
    </row>
    <row r="171" s="2" customFormat="1" ht="24.15" customHeight="1">
      <c r="A171" s="37"/>
      <c r="B171" s="38"/>
      <c r="C171" s="218" t="s">
        <v>228</v>
      </c>
      <c r="D171" s="218" t="s">
        <v>130</v>
      </c>
      <c r="E171" s="219" t="s">
        <v>217</v>
      </c>
      <c r="F171" s="220" t="s">
        <v>218</v>
      </c>
      <c r="G171" s="221" t="s">
        <v>133</v>
      </c>
      <c r="H171" s="222">
        <v>11.33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38</v>
      </c>
      <c r="O171" s="90"/>
      <c r="P171" s="228">
        <f>O171*H171</f>
        <v>0</v>
      </c>
      <c r="Q171" s="228">
        <v>0.078159999999999993</v>
      </c>
      <c r="R171" s="228">
        <f>Q171*H171</f>
        <v>0.88555279999999992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134</v>
      </c>
      <c r="AT171" s="230" t="s">
        <v>130</v>
      </c>
      <c r="AU171" s="230" t="s">
        <v>83</v>
      </c>
      <c r="AY171" s="16" t="s">
        <v>128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81</v>
      </c>
      <c r="BK171" s="231">
        <f>ROUND(I171*H171,2)</f>
        <v>0</v>
      </c>
      <c r="BL171" s="16" t="s">
        <v>134</v>
      </c>
      <c r="BM171" s="230" t="s">
        <v>405</v>
      </c>
    </row>
    <row r="172" s="13" customFormat="1">
      <c r="A172" s="13"/>
      <c r="B172" s="232"/>
      <c r="C172" s="233"/>
      <c r="D172" s="234" t="s">
        <v>136</v>
      </c>
      <c r="E172" s="235" t="s">
        <v>1</v>
      </c>
      <c r="F172" s="236" t="s">
        <v>406</v>
      </c>
      <c r="G172" s="233"/>
      <c r="H172" s="237">
        <v>3.02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136</v>
      </c>
      <c r="AU172" s="243" t="s">
        <v>83</v>
      </c>
      <c r="AV172" s="13" t="s">
        <v>83</v>
      </c>
      <c r="AW172" s="13" t="s">
        <v>30</v>
      </c>
      <c r="AX172" s="13" t="s">
        <v>73</v>
      </c>
      <c r="AY172" s="243" t="s">
        <v>128</v>
      </c>
    </row>
    <row r="173" s="13" customFormat="1">
      <c r="A173" s="13"/>
      <c r="B173" s="232"/>
      <c r="C173" s="233"/>
      <c r="D173" s="234" t="s">
        <v>136</v>
      </c>
      <c r="E173" s="235" t="s">
        <v>1</v>
      </c>
      <c r="F173" s="236" t="s">
        <v>400</v>
      </c>
      <c r="G173" s="233"/>
      <c r="H173" s="237">
        <v>3.9550000000000001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136</v>
      </c>
      <c r="AU173" s="243" t="s">
        <v>83</v>
      </c>
      <c r="AV173" s="13" t="s">
        <v>83</v>
      </c>
      <c r="AW173" s="13" t="s">
        <v>30</v>
      </c>
      <c r="AX173" s="13" t="s">
        <v>73</v>
      </c>
      <c r="AY173" s="243" t="s">
        <v>128</v>
      </c>
    </row>
    <row r="174" s="13" customFormat="1">
      <c r="A174" s="13"/>
      <c r="B174" s="232"/>
      <c r="C174" s="233"/>
      <c r="D174" s="234" t="s">
        <v>136</v>
      </c>
      <c r="E174" s="235" t="s">
        <v>1</v>
      </c>
      <c r="F174" s="236" t="s">
        <v>407</v>
      </c>
      <c r="G174" s="233"/>
      <c r="H174" s="237">
        <v>4.3550000000000004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136</v>
      </c>
      <c r="AU174" s="243" t="s">
        <v>83</v>
      </c>
      <c r="AV174" s="13" t="s">
        <v>83</v>
      </c>
      <c r="AW174" s="13" t="s">
        <v>30</v>
      </c>
      <c r="AX174" s="13" t="s">
        <v>73</v>
      </c>
      <c r="AY174" s="243" t="s">
        <v>128</v>
      </c>
    </row>
    <row r="175" s="14" customFormat="1">
      <c r="A175" s="14"/>
      <c r="B175" s="244"/>
      <c r="C175" s="245"/>
      <c r="D175" s="234" t="s">
        <v>136</v>
      </c>
      <c r="E175" s="246" t="s">
        <v>1</v>
      </c>
      <c r="F175" s="247" t="s">
        <v>139</v>
      </c>
      <c r="G175" s="245"/>
      <c r="H175" s="248">
        <v>11.33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136</v>
      </c>
      <c r="AU175" s="254" t="s">
        <v>83</v>
      </c>
      <c r="AV175" s="14" t="s">
        <v>134</v>
      </c>
      <c r="AW175" s="14" t="s">
        <v>30</v>
      </c>
      <c r="AX175" s="14" t="s">
        <v>81</v>
      </c>
      <c r="AY175" s="254" t="s">
        <v>128</v>
      </c>
    </row>
    <row r="176" s="2" customFormat="1" ht="33" customHeight="1">
      <c r="A176" s="37"/>
      <c r="B176" s="38"/>
      <c r="C176" s="218" t="s">
        <v>238</v>
      </c>
      <c r="D176" s="218" t="s">
        <v>130</v>
      </c>
      <c r="E176" s="219" t="s">
        <v>223</v>
      </c>
      <c r="F176" s="220" t="s">
        <v>224</v>
      </c>
      <c r="G176" s="221" t="s">
        <v>225</v>
      </c>
      <c r="H176" s="222">
        <v>3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38</v>
      </c>
      <c r="O176" s="90"/>
      <c r="P176" s="228">
        <f>O176*H176</f>
        <v>0</v>
      </c>
      <c r="Q176" s="228">
        <v>0.00122</v>
      </c>
      <c r="R176" s="228">
        <f>Q176*H176</f>
        <v>0.0036600000000000001</v>
      </c>
      <c r="S176" s="228">
        <v>0.001</v>
      </c>
      <c r="T176" s="229">
        <f>S176*H176</f>
        <v>0.0030000000000000001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134</v>
      </c>
      <c r="AT176" s="230" t="s">
        <v>130</v>
      </c>
      <c r="AU176" s="230" t="s">
        <v>83</v>
      </c>
      <c r="AY176" s="16" t="s">
        <v>128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134</v>
      </c>
      <c r="BM176" s="230" t="s">
        <v>408</v>
      </c>
    </row>
    <row r="177" s="13" customFormat="1">
      <c r="A177" s="13"/>
      <c r="B177" s="232"/>
      <c r="C177" s="233"/>
      <c r="D177" s="234" t="s">
        <v>136</v>
      </c>
      <c r="E177" s="235" t="s">
        <v>1</v>
      </c>
      <c r="F177" s="236" t="s">
        <v>227</v>
      </c>
      <c r="G177" s="233"/>
      <c r="H177" s="237">
        <v>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136</v>
      </c>
      <c r="AU177" s="243" t="s">
        <v>83</v>
      </c>
      <c r="AV177" s="13" t="s">
        <v>83</v>
      </c>
      <c r="AW177" s="13" t="s">
        <v>30</v>
      </c>
      <c r="AX177" s="13" t="s">
        <v>73</v>
      </c>
      <c r="AY177" s="243" t="s">
        <v>128</v>
      </c>
    </row>
    <row r="178" s="14" customFormat="1">
      <c r="A178" s="14"/>
      <c r="B178" s="244"/>
      <c r="C178" s="245"/>
      <c r="D178" s="234" t="s">
        <v>136</v>
      </c>
      <c r="E178" s="246" t="s">
        <v>1</v>
      </c>
      <c r="F178" s="247" t="s">
        <v>139</v>
      </c>
      <c r="G178" s="245"/>
      <c r="H178" s="248">
        <v>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136</v>
      </c>
      <c r="AU178" s="254" t="s">
        <v>83</v>
      </c>
      <c r="AV178" s="14" t="s">
        <v>134</v>
      </c>
      <c r="AW178" s="14" t="s">
        <v>30</v>
      </c>
      <c r="AX178" s="14" t="s">
        <v>81</v>
      </c>
      <c r="AY178" s="254" t="s">
        <v>128</v>
      </c>
    </row>
    <row r="179" s="2" customFormat="1" ht="24.15" customHeight="1">
      <c r="A179" s="37"/>
      <c r="B179" s="38"/>
      <c r="C179" s="255" t="s">
        <v>7</v>
      </c>
      <c r="D179" s="255" t="s">
        <v>210</v>
      </c>
      <c r="E179" s="256" t="s">
        <v>229</v>
      </c>
      <c r="F179" s="257" t="s">
        <v>230</v>
      </c>
      <c r="G179" s="258" t="s">
        <v>213</v>
      </c>
      <c r="H179" s="259">
        <v>0.0080000000000000002</v>
      </c>
      <c r="I179" s="260"/>
      <c r="J179" s="261">
        <f>ROUND(I179*H179,2)</f>
        <v>0</v>
      </c>
      <c r="K179" s="262"/>
      <c r="L179" s="263"/>
      <c r="M179" s="264" t="s">
        <v>1</v>
      </c>
      <c r="N179" s="265" t="s">
        <v>38</v>
      </c>
      <c r="O179" s="90"/>
      <c r="P179" s="228">
        <f>O179*H179</f>
        <v>0</v>
      </c>
      <c r="Q179" s="228">
        <v>1</v>
      </c>
      <c r="R179" s="228">
        <f>Q179*H179</f>
        <v>0.0080000000000000002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165</v>
      </c>
      <c r="AT179" s="230" t="s">
        <v>210</v>
      </c>
      <c r="AU179" s="230" t="s">
        <v>83</v>
      </c>
      <c r="AY179" s="16" t="s">
        <v>128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134</v>
      </c>
      <c r="BM179" s="230" t="s">
        <v>409</v>
      </c>
    </row>
    <row r="180" s="2" customFormat="1">
      <c r="A180" s="37"/>
      <c r="B180" s="38"/>
      <c r="C180" s="39"/>
      <c r="D180" s="234" t="s">
        <v>232</v>
      </c>
      <c r="E180" s="39"/>
      <c r="F180" s="266" t="s">
        <v>233</v>
      </c>
      <c r="G180" s="39"/>
      <c r="H180" s="39"/>
      <c r="I180" s="267"/>
      <c r="J180" s="39"/>
      <c r="K180" s="39"/>
      <c r="L180" s="43"/>
      <c r="M180" s="268"/>
      <c r="N180" s="269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232</v>
      </c>
      <c r="AU180" s="16" t="s">
        <v>83</v>
      </c>
    </row>
    <row r="181" s="13" customFormat="1">
      <c r="A181" s="13"/>
      <c r="B181" s="232"/>
      <c r="C181" s="233"/>
      <c r="D181" s="234" t="s">
        <v>136</v>
      </c>
      <c r="E181" s="235" t="s">
        <v>1</v>
      </c>
      <c r="F181" s="236" t="s">
        <v>234</v>
      </c>
      <c r="G181" s="233"/>
      <c r="H181" s="237">
        <v>0.0070000000000000001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136</v>
      </c>
      <c r="AU181" s="243" t="s">
        <v>83</v>
      </c>
      <c r="AV181" s="13" t="s">
        <v>83</v>
      </c>
      <c r="AW181" s="13" t="s">
        <v>30</v>
      </c>
      <c r="AX181" s="13" t="s">
        <v>73</v>
      </c>
      <c r="AY181" s="243" t="s">
        <v>128</v>
      </c>
    </row>
    <row r="182" s="14" customFormat="1">
      <c r="A182" s="14"/>
      <c r="B182" s="244"/>
      <c r="C182" s="245"/>
      <c r="D182" s="234" t="s">
        <v>136</v>
      </c>
      <c r="E182" s="246" t="s">
        <v>1</v>
      </c>
      <c r="F182" s="247" t="s">
        <v>139</v>
      </c>
      <c r="G182" s="245"/>
      <c r="H182" s="248">
        <v>0.0070000000000000001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136</v>
      </c>
      <c r="AU182" s="254" t="s">
        <v>83</v>
      </c>
      <c r="AV182" s="14" t="s">
        <v>134</v>
      </c>
      <c r="AW182" s="14" t="s">
        <v>30</v>
      </c>
      <c r="AX182" s="14" t="s">
        <v>81</v>
      </c>
      <c r="AY182" s="254" t="s">
        <v>128</v>
      </c>
    </row>
    <row r="183" s="13" customFormat="1">
      <c r="A183" s="13"/>
      <c r="B183" s="232"/>
      <c r="C183" s="233"/>
      <c r="D183" s="234" t="s">
        <v>136</v>
      </c>
      <c r="E183" s="233"/>
      <c r="F183" s="236" t="s">
        <v>235</v>
      </c>
      <c r="G183" s="233"/>
      <c r="H183" s="237">
        <v>0.0080000000000000002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136</v>
      </c>
      <c r="AU183" s="243" t="s">
        <v>83</v>
      </c>
      <c r="AV183" s="13" t="s">
        <v>83</v>
      </c>
      <c r="AW183" s="13" t="s">
        <v>4</v>
      </c>
      <c r="AX183" s="13" t="s">
        <v>81</v>
      </c>
      <c r="AY183" s="243" t="s">
        <v>128</v>
      </c>
    </row>
    <row r="184" s="12" customFormat="1" ht="22.8" customHeight="1">
      <c r="A184" s="12"/>
      <c r="B184" s="202"/>
      <c r="C184" s="203"/>
      <c r="D184" s="204" t="s">
        <v>72</v>
      </c>
      <c r="E184" s="216" t="s">
        <v>236</v>
      </c>
      <c r="F184" s="216" t="s">
        <v>237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SUM(P185:P187)</f>
        <v>0</v>
      </c>
      <c r="Q184" s="210"/>
      <c r="R184" s="211">
        <f>SUM(R185:R187)</f>
        <v>0</v>
      </c>
      <c r="S184" s="210"/>
      <c r="T184" s="212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81</v>
      </c>
      <c r="AT184" s="214" t="s">
        <v>72</v>
      </c>
      <c r="AU184" s="214" t="s">
        <v>81</v>
      </c>
      <c r="AY184" s="213" t="s">
        <v>128</v>
      </c>
      <c r="BK184" s="215">
        <f>SUM(BK185:BK187)</f>
        <v>0</v>
      </c>
    </row>
    <row r="185" s="2" customFormat="1" ht="24.15" customHeight="1">
      <c r="A185" s="37"/>
      <c r="B185" s="38"/>
      <c r="C185" s="218" t="s">
        <v>245</v>
      </c>
      <c r="D185" s="218" t="s">
        <v>130</v>
      </c>
      <c r="E185" s="219" t="s">
        <v>239</v>
      </c>
      <c r="F185" s="220" t="s">
        <v>240</v>
      </c>
      <c r="G185" s="221" t="s">
        <v>213</v>
      </c>
      <c r="H185" s="222">
        <v>9.6140000000000008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38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134</v>
      </c>
      <c r="AT185" s="230" t="s">
        <v>130</v>
      </c>
      <c r="AU185" s="230" t="s">
        <v>83</v>
      </c>
      <c r="AY185" s="16" t="s">
        <v>128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81</v>
      </c>
      <c r="BK185" s="231">
        <f>ROUND(I185*H185,2)</f>
        <v>0</v>
      </c>
      <c r="BL185" s="16" t="s">
        <v>134</v>
      </c>
      <c r="BM185" s="230" t="s">
        <v>410</v>
      </c>
    </row>
    <row r="186" s="2" customFormat="1" ht="33" customHeight="1">
      <c r="A186" s="37"/>
      <c r="B186" s="38"/>
      <c r="C186" s="218" t="s">
        <v>252</v>
      </c>
      <c r="D186" s="218" t="s">
        <v>130</v>
      </c>
      <c r="E186" s="219" t="s">
        <v>242</v>
      </c>
      <c r="F186" s="220" t="s">
        <v>243</v>
      </c>
      <c r="G186" s="221" t="s">
        <v>213</v>
      </c>
      <c r="H186" s="222">
        <v>9.6140000000000008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38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134</v>
      </c>
      <c r="AT186" s="230" t="s">
        <v>130</v>
      </c>
      <c r="AU186" s="230" t="s">
        <v>83</v>
      </c>
      <c r="AY186" s="16" t="s">
        <v>128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81</v>
      </c>
      <c r="BK186" s="231">
        <f>ROUND(I186*H186,2)</f>
        <v>0</v>
      </c>
      <c r="BL186" s="16" t="s">
        <v>134</v>
      </c>
      <c r="BM186" s="230" t="s">
        <v>411</v>
      </c>
    </row>
    <row r="187" s="2" customFormat="1" ht="33" customHeight="1">
      <c r="A187" s="37"/>
      <c r="B187" s="38"/>
      <c r="C187" s="218" t="s">
        <v>262</v>
      </c>
      <c r="D187" s="218" t="s">
        <v>130</v>
      </c>
      <c r="E187" s="219" t="s">
        <v>246</v>
      </c>
      <c r="F187" s="220" t="s">
        <v>247</v>
      </c>
      <c r="G187" s="221" t="s">
        <v>213</v>
      </c>
      <c r="H187" s="222">
        <v>9.6140000000000008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38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134</v>
      </c>
      <c r="AT187" s="230" t="s">
        <v>130</v>
      </c>
      <c r="AU187" s="230" t="s">
        <v>83</v>
      </c>
      <c r="AY187" s="16" t="s">
        <v>128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81</v>
      </c>
      <c r="BK187" s="231">
        <f>ROUND(I187*H187,2)</f>
        <v>0</v>
      </c>
      <c r="BL187" s="16" t="s">
        <v>134</v>
      </c>
      <c r="BM187" s="230" t="s">
        <v>412</v>
      </c>
    </row>
    <row r="188" s="12" customFormat="1" ht="25.92" customHeight="1">
      <c r="A188" s="12"/>
      <c r="B188" s="202"/>
      <c r="C188" s="203"/>
      <c r="D188" s="204" t="s">
        <v>72</v>
      </c>
      <c r="E188" s="205" t="s">
        <v>258</v>
      </c>
      <c r="F188" s="205" t="s">
        <v>259</v>
      </c>
      <c r="G188" s="203"/>
      <c r="H188" s="203"/>
      <c r="I188" s="206"/>
      <c r="J188" s="207">
        <f>BK188</f>
        <v>0</v>
      </c>
      <c r="K188" s="203"/>
      <c r="L188" s="208"/>
      <c r="M188" s="209"/>
      <c r="N188" s="210"/>
      <c r="O188" s="210"/>
      <c r="P188" s="211">
        <f>P189+P191+P193+P195</f>
        <v>0</v>
      </c>
      <c r="Q188" s="210"/>
      <c r="R188" s="211">
        <f>R189+R191+R193+R195</f>
        <v>0</v>
      </c>
      <c r="S188" s="210"/>
      <c r="T188" s="212">
        <f>T189+T191+T193+T195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153</v>
      </c>
      <c r="AT188" s="214" t="s">
        <v>72</v>
      </c>
      <c r="AU188" s="214" t="s">
        <v>73</v>
      </c>
      <c r="AY188" s="213" t="s">
        <v>128</v>
      </c>
      <c r="BK188" s="215">
        <f>BK189+BK191+BK193+BK195</f>
        <v>0</v>
      </c>
    </row>
    <row r="189" s="12" customFormat="1" ht="22.8" customHeight="1">
      <c r="A189" s="12"/>
      <c r="B189" s="202"/>
      <c r="C189" s="203"/>
      <c r="D189" s="204" t="s">
        <v>72</v>
      </c>
      <c r="E189" s="216" t="s">
        <v>260</v>
      </c>
      <c r="F189" s="216" t="s">
        <v>261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P190</f>
        <v>0</v>
      </c>
      <c r="Q189" s="210"/>
      <c r="R189" s="211">
        <f>R190</f>
        <v>0</v>
      </c>
      <c r="S189" s="210"/>
      <c r="T189" s="212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153</v>
      </c>
      <c r="AT189" s="214" t="s">
        <v>72</v>
      </c>
      <c r="AU189" s="214" t="s">
        <v>81</v>
      </c>
      <c r="AY189" s="213" t="s">
        <v>128</v>
      </c>
      <c r="BK189" s="215">
        <f>BK190</f>
        <v>0</v>
      </c>
    </row>
    <row r="190" s="2" customFormat="1" ht="16.5" customHeight="1">
      <c r="A190" s="37"/>
      <c r="B190" s="38"/>
      <c r="C190" s="218" t="s">
        <v>269</v>
      </c>
      <c r="D190" s="218" t="s">
        <v>130</v>
      </c>
      <c r="E190" s="219" t="s">
        <v>263</v>
      </c>
      <c r="F190" s="220" t="s">
        <v>261</v>
      </c>
      <c r="G190" s="221" t="s">
        <v>264</v>
      </c>
      <c r="H190" s="222">
        <v>1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38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265</v>
      </c>
      <c r="AT190" s="230" t="s">
        <v>130</v>
      </c>
      <c r="AU190" s="230" t="s">
        <v>83</v>
      </c>
      <c r="AY190" s="16" t="s">
        <v>128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81</v>
      </c>
      <c r="BK190" s="231">
        <f>ROUND(I190*H190,2)</f>
        <v>0</v>
      </c>
      <c r="BL190" s="16" t="s">
        <v>265</v>
      </c>
      <c r="BM190" s="230" t="s">
        <v>413</v>
      </c>
    </row>
    <row r="191" s="12" customFormat="1" ht="22.8" customHeight="1">
      <c r="A191" s="12"/>
      <c r="B191" s="202"/>
      <c r="C191" s="203"/>
      <c r="D191" s="204" t="s">
        <v>72</v>
      </c>
      <c r="E191" s="216" t="s">
        <v>267</v>
      </c>
      <c r="F191" s="216" t="s">
        <v>268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P192</f>
        <v>0</v>
      </c>
      <c r="Q191" s="210"/>
      <c r="R191" s="211">
        <f>R192</f>
        <v>0</v>
      </c>
      <c r="S191" s="210"/>
      <c r="T191" s="21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153</v>
      </c>
      <c r="AT191" s="214" t="s">
        <v>72</v>
      </c>
      <c r="AU191" s="214" t="s">
        <v>81</v>
      </c>
      <c r="AY191" s="213" t="s">
        <v>128</v>
      </c>
      <c r="BK191" s="215">
        <f>BK192</f>
        <v>0</v>
      </c>
    </row>
    <row r="192" s="2" customFormat="1" ht="16.5" customHeight="1">
      <c r="A192" s="37"/>
      <c r="B192" s="38"/>
      <c r="C192" s="218" t="s">
        <v>275</v>
      </c>
      <c r="D192" s="218" t="s">
        <v>130</v>
      </c>
      <c r="E192" s="219" t="s">
        <v>270</v>
      </c>
      <c r="F192" s="220" t="s">
        <v>271</v>
      </c>
      <c r="G192" s="221" t="s">
        <v>264</v>
      </c>
      <c r="H192" s="222">
        <v>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38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265</v>
      </c>
      <c r="AT192" s="230" t="s">
        <v>130</v>
      </c>
      <c r="AU192" s="230" t="s">
        <v>83</v>
      </c>
      <c r="AY192" s="16" t="s">
        <v>128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81</v>
      </c>
      <c r="BK192" s="231">
        <f>ROUND(I192*H192,2)</f>
        <v>0</v>
      </c>
      <c r="BL192" s="16" t="s">
        <v>265</v>
      </c>
      <c r="BM192" s="230" t="s">
        <v>414</v>
      </c>
    </row>
    <row r="193" s="12" customFormat="1" ht="22.8" customHeight="1">
      <c r="A193" s="12"/>
      <c r="B193" s="202"/>
      <c r="C193" s="203"/>
      <c r="D193" s="204" t="s">
        <v>72</v>
      </c>
      <c r="E193" s="216" t="s">
        <v>273</v>
      </c>
      <c r="F193" s="216" t="s">
        <v>274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P194</f>
        <v>0</v>
      </c>
      <c r="Q193" s="210"/>
      <c r="R193" s="211">
        <f>R194</f>
        <v>0</v>
      </c>
      <c r="S193" s="210"/>
      <c r="T193" s="212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153</v>
      </c>
      <c r="AT193" s="214" t="s">
        <v>72</v>
      </c>
      <c r="AU193" s="214" t="s">
        <v>81</v>
      </c>
      <c r="AY193" s="213" t="s">
        <v>128</v>
      </c>
      <c r="BK193" s="215">
        <f>BK194</f>
        <v>0</v>
      </c>
    </row>
    <row r="194" s="2" customFormat="1" ht="16.5" customHeight="1">
      <c r="A194" s="37"/>
      <c r="B194" s="38"/>
      <c r="C194" s="218" t="s">
        <v>281</v>
      </c>
      <c r="D194" s="218" t="s">
        <v>130</v>
      </c>
      <c r="E194" s="219" t="s">
        <v>276</v>
      </c>
      <c r="F194" s="220" t="s">
        <v>277</v>
      </c>
      <c r="G194" s="221" t="s">
        <v>264</v>
      </c>
      <c r="H194" s="222">
        <v>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265</v>
      </c>
      <c r="AT194" s="230" t="s">
        <v>130</v>
      </c>
      <c r="AU194" s="230" t="s">
        <v>83</v>
      </c>
      <c r="AY194" s="16" t="s">
        <v>128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265</v>
      </c>
      <c r="BM194" s="230" t="s">
        <v>415</v>
      </c>
    </row>
    <row r="195" s="12" customFormat="1" ht="22.8" customHeight="1">
      <c r="A195" s="12"/>
      <c r="B195" s="202"/>
      <c r="C195" s="203"/>
      <c r="D195" s="204" t="s">
        <v>72</v>
      </c>
      <c r="E195" s="216" t="s">
        <v>279</v>
      </c>
      <c r="F195" s="216" t="s">
        <v>280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P196</f>
        <v>0</v>
      </c>
      <c r="Q195" s="210"/>
      <c r="R195" s="211">
        <f>R196</f>
        <v>0</v>
      </c>
      <c r="S195" s="210"/>
      <c r="T195" s="212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153</v>
      </c>
      <c r="AT195" s="214" t="s">
        <v>72</v>
      </c>
      <c r="AU195" s="214" t="s">
        <v>81</v>
      </c>
      <c r="AY195" s="213" t="s">
        <v>128</v>
      </c>
      <c r="BK195" s="215">
        <f>BK196</f>
        <v>0</v>
      </c>
    </row>
    <row r="196" s="2" customFormat="1" ht="16.5" customHeight="1">
      <c r="A196" s="37"/>
      <c r="B196" s="38"/>
      <c r="C196" s="218" t="s">
        <v>334</v>
      </c>
      <c r="D196" s="218" t="s">
        <v>130</v>
      </c>
      <c r="E196" s="219" t="s">
        <v>282</v>
      </c>
      <c r="F196" s="220" t="s">
        <v>283</v>
      </c>
      <c r="G196" s="221" t="s">
        <v>264</v>
      </c>
      <c r="H196" s="222">
        <v>1</v>
      </c>
      <c r="I196" s="223"/>
      <c r="J196" s="224">
        <f>ROUND(I196*H196,2)</f>
        <v>0</v>
      </c>
      <c r="K196" s="225"/>
      <c r="L196" s="43"/>
      <c r="M196" s="270" t="s">
        <v>1</v>
      </c>
      <c r="N196" s="271" t="s">
        <v>38</v>
      </c>
      <c r="O196" s="272"/>
      <c r="P196" s="273">
        <f>O196*H196</f>
        <v>0</v>
      </c>
      <c r="Q196" s="273">
        <v>0</v>
      </c>
      <c r="R196" s="273">
        <f>Q196*H196</f>
        <v>0</v>
      </c>
      <c r="S196" s="273">
        <v>0</v>
      </c>
      <c r="T196" s="27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265</v>
      </c>
      <c r="AT196" s="230" t="s">
        <v>130</v>
      </c>
      <c r="AU196" s="230" t="s">
        <v>83</v>
      </c>
      <c r="AY196" s="16" t="s">
        <v>128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81</v>
      </c>
      <c r="BK196" s="231">
        <f>ROUND(I196*H196,2)</f>
        <v>0</v>
      </c>
      <c r="BL196" s="16" t="s">
        <v>265</v>
      </c>
      <c r="BM196" s="230" t="s">
        <v>416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01PfzIef5S+4oUNAPCUpP0qd4RhEOdNFE7QnLUhGfq+CUfIIV+NrmWM/0LLAmrLBId8e9K04683+JkFw40MFYA==" hashValue="53DgUOEwYGkGAUSkmVWkLpfVIdVnpW0P7OgixjVt5oFoAsmwPaow97Mnjt1qbSrf0Q6FfNc1VDc7gWmHukQDqQ==" algorithmName="SHA-512" password="CC35"/>
  <autoFilter ref="C126:K19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2023-08-02T05:43:57Z</dcterms:created>
  <dcterms:modified xsi:type="dcterms:W3CDTF">2023-08-02T05:44:02Z</dcterms:modified>
</cp:coreProperties>
</file>